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60" windowWidth="12045" windowHeight="10065"/>
  </bookViews>
  <sheets>
    <sheet name="summary" sheetId="8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A10" i="8" l="1"/>
  <c r="R9" i="8"/>
  <c r="G9" i="8"/>
  <c r="I9" i="8"/>
  <c r="L9" i="8"/>
  <c r="M9" i="8"/>
  <c r="P9" i="8"/>
  <c r="S9" i="8"/>
  <c r="T9" i="8"/>
  <c r="V9" i="8"/>
  <c r="X9" i="8"/>
  <c r="Y9" i="8"/>
  <c r="AB9" i="8"/>
  <c r="F10" i="8"/>
  <c r="G10" i="8"/>
  <c r="H10" i="8"/>
  <c r="I10" i="8"/>
  <c r="J10" i="8"/>
  <c r="L10" i="8"/>
  <c r="M10" i="8"/>
  <c r="N10" i="8"/>
  <c r="P10" i="8"/>
  <c r="R10" i="8"/>
  <c r="S10" i="8"/>
  <c r="U10" i="8"/>
  <c r="V10" i="8"/>
  <c r="V8" i="8" s="1"/>
  <c r="X10" i="8"/>
  <c r="Z10" i="8"/>
  <c r="AB10" i="8"/>
  <c r="F37" i="8"/>
  <c r="G37" i="8"/>
  <c r="H37" i="8"/>
  <c r="I37" i="8"/>
  <c r="J37" i="8"/>
  <c r="L37" i="8"/>
  <c r="AD37" i="8" s="1"/>
  <c r="M37" i="8"/>
  <c r="N37" i="8"/>
  <c r="O37" i="8"/>
  <c r="P37" i="8"/>
  <c r="R37" i="8"/>
  <c r="S37" i="8"/>
  <c r="T37" i="8"/>
  <c r="T36" i="8" s="1"/>
  <c r="U37" i="8"/>
  <c r="V37" i="8"/>
  <c r="X37" i="8"/>
  <c r="Y37" i="8"/>
  <c r="Z37" i="8"/>
  <c r="AA37" i="8"/>
  <c r="AB37" i="8"/>
  <c r="F38" i="8"/>
  <c r="E38" i="8" s="1"/>
  <c r="G38" i="8"/>
  <c r="H38" i="8"/>
  <c r="H36" i="8" s="1"/>
  <c r="I38" i="8"/>
  <c r="I36" i="8" s="1"/>
  <c r="J38" i="8"/>
  <c r="L38" i="8"/>
  <c r="M38" i="8"/>
  <c r="N38" i="8"/>
  <c r="O38" i="8"/>
  <c r="P38" i="8"/>
  <c r="R38" i="8"/>
  <c r="Q38" i="8" s="1"/>
  <c r="S38" i="8"/>
  <c r="T38" i="8"/>
  <c r="U38" i="8"/>
  <c r="V38" i="8"/>
  <c r="X38" i="8"/>
  <c r="X36" i="8" s="1"/>
  <c r="Y38" i="8"/>
  <c r="Z38" i="8"/>
  <c r="AA38" i="8"/>
  <c r="AB38" i="8"/>
  <c r="AB36" i="8" s="1"/>
  <c r="S36" i="8" l="1"/>
  <c r="AG38" i="8"/>
  <c r="P36" i="8"/>
  <c r="G36" i="8"/>
  <c r="W37" i="8"/>
  <c r="O36" i="8"/>
  <c r="J36" i="8"/>
  <c r="F36" i="8"/>
  <c r="AE38" i="8"/>
  <c r="AF38" i="8"/>
  <c r="Y36" i="8"/>
  <c r="AD38" i="8"/>
  <c r="AG37" i="8"/>
  <c r="AA36" i="8"/>
  <c r="V36" i="8"/>
  <c r="R36" i="8"/>
  <c r="M36" i="8"/>
  <c r="Z36" i="8"/>
  <c r="U36" i="8"/>
  <c r="U9" i="8"/>
  <c r="O10" i="8"/>
  <c r="AG10" i="8" s="1"/>
  <c r="AD10" i="8"/>
  <c r="AH10" i="8"/>
  <c r="P8" i="8"/>
  <c r="U8" i="8"/>
  <c r="G8" i="8"/>
  <c r="L8" i="8"/>
  <c r="AB8" i="8"/>
  <c r="X8" i="8"/>
  <c r="S8" i="8"/>
  <c r="I8" i="8"/>
  <c r="Y10" i="8"/>
  <c r="AE10" i="8" s="1"/>
  <c r="T10" i="8"/>
  <c r="T8" i="8" s="1"/>
  <c r="M8" i="8"/>
  <c r="R8" i="8"/>
  <c r="Y8" i="8"/>
  <c r="F9" i="8"/>
  <c r="F8" i="8" s="1"/>
  <c r="E10" i="8"/>
  <c r="Q37" i="8"/>
  <c r="Q36" i="8" s="1"/>
  <c r="E37" i="8"/>
  <c r="E36" i="8" s="1"/>
  <c r="W38" i="8"/>
  <c r="W36" i="8" s="1"/>
  <c r="K38" i="8"/>
  <c r="L36" i="8"/>
  <c r="AH38" i="8"/>
  <c r="AE37" i="8"/>
  <c r="AE36" i="8" s="1"/>
  <c r="K37" i="8"/>
  <c r="K36" i="8" s="1"/>
  <c r="N36" i="8"/>
  <c r="AF37" i="8"/>
  <c r="AH37" i="8"/>
  <c r="AH36" i="8" s="1"/>
  <c r="K10" i="8"/>
  <c r="Q9" i="8"/>
  <c r="AE9" i="8"/>
  <c r="AG36" i="8" l="1"/>
  <c r="AC38" i="8"/>
  <c r="AD36" i="8"/>
  <c r="AF36" i="8"/>
  <c r="J9" i="8"/>
  <c r="AD9" i="8"/>
  <c r="AD8" i="8" s="1"/>
  <c r="O9" i="8"/>
  <c r="O8" i="8" s="1"/>
  <c r="AF10" i="8"/>
  <c r="AC10" i="8" s="1"/>
  <c r="Q10" i="8"/>
  <c r="Q8" i="8" s="1"/>
  <c r="AE8" i="8"/>
  <c r="H9" i="8"/>
  <c r="Z9" i="8"/>
  <c r="N9" i="8"/>
  <c r="W10" i="8"/>
  <c r="AA9" i="8"/>
  <c r="AC37" i="8"/>
  <c r="AC36" i="8" l="1"/>
  <c r="AH9" i="8"/>
  <c r="AH8" i="8" s="1"/>
  <c r="J8" i="8"/>
  <c r="K9" i="8"/>
  <c r="K8" i="8" s="1"/>
  <c r="N8" i="8"/>
  <c r="AA8" i="8"/>
  <c r="AG9" i="8"/>
  <c r="AG8" i="8" s="1"/>
  <c r="H8" i="8"/>
  <c r="AF9" i="8"/>
  <c r="E9" i="8"/>
  <c r="E8" i="8" s="1"/>
  <c r="W9" i="8"/>
  <c r="W8" i="8" s="1"/>
  <c r="Z8" i="8"/>
  <c r="AF8" i="8" l="1"/>
  <c r="AC9" i="8"/>
  <c r="AC8" i="8" s="1"/>
  <c r="AB28" i="8" l="1"/>
  <c r="U33" i="8"/>
  <c r="O33" i="8"/>
  <c r="O29" i="8"/>
  <c r="I33" i="8"/>
  <c r="M34" i="8"/>
  <c r="G33" i="8"/>
  <c r="Y34" i="8"/>
  <c r="X33" i="8"/>
  <c r="X28" i="8"/>
  <c r="R33" i="8"/>
  <c r="L34" i="8"/>
  <c r="L28" i="8"/>
  <c r="F33" i="8"/>
  <c r="F28" i="8"/>
  <c r="N34" i="8" l="1"/>
  <c r="T34" i="8"/>
  <c r="Z34" i="8"/>
  <c r="V33" i="8"/>
  <c r="P33" i="8"/>
  <c r="I28" i="8"/>
  <c r="O28" i="8"/>
  <c r="O26" i="8" s="1"/>
  <c r="H29" i="8"/>
  <c r="X34" i="8"/>
  <c r="J29" i="8"/>
  <c r="Y29" i="8"/>
  <c r="M29" i="8"/>
  <c r="M28" i="8"/>
  <c r="S28" i="8"/>
  <c r="S34" i="8"/>
  <c r="AB33" i="8"/>
  <c r="R29" i="8"/>
  <c r="F29" i="8"/>
  <c r="F26" i="8" s="1"/>
  <c r="F34" i="8"/>
  <c r="L33" i="8"/>
  <c r="L29" i="8"/>
  <c r="R34" i="8"/>
  <c r="S29" i="8"/>
  <c r="J34" i="8"/>
  <c r="H33" i="8"/>
  <c r="T33" i="8"/>
  <c r="U28" i="8"/>
  <c r="AA28" i="8"/>
  <c r="AA34" i="8"/>
  <c r="H34" i="8"/>
  <c r="I29" i="8"/>
  <c r="AA29" i="8"/>
  <c r="V29" i="8"/>
  <c r="P29" i="8"/>
  <c r="U34" i="8"/>
  <c r="U31" i="8" s="1"/>
  <c r="S33" i="8"/>
  <c r="N28" i="8"/>
  <c r="T29" i="8"/>
  <c r="Z29" i="8"/>
  <c r="Z28" i="8"/>
  <c r="I34" i="8"/>
  <c r="I31" i="8" s="1"/>
  <c r="P28" i="8"/>
  <c r="R28" i="8"/>
  <c r="G28" i="8"/>
  <c r="AF34" i="8" l="1"/>
  <c r="T31" i="8"/>
  <c r="S31" i="8"/>
  <c r="Z26" i="8"/>
  <c r="J33" i="8"/>
  <c r="AH33" i="8" s="1"/>
  <c r="V34" i="8"/>
  <c r="V31" i="8" s="1"/>
  <c r="P34" i="8"/>
  <c r="I26" i="8"/>
  <c r="I24" i="8" s="1"/>
  <c r="AG28" i="8"/>
  <c r="AB34" i="8"/>
  <c r="AB31" i="8" s="1"/>
  <c r="AA33" i="8"/>
  <c r="J28" i="8"/>
  <c r="P26" i="8"/>
  <c r="AB29" i="8"/>
  <c r="AB26" i="8" s="1"/>
  <c r="AA26" i="8"/>
  <c r="V28" i="8"/>
  <c r="V26" i="8" s="1"/>
  <c r="U29" i="8"/>
  <c r="AG29" i="8" s="1"/>
  <c r="O34" i="8"/>
  <c r="H28" i="8"/>
  <c r="H26" i="8" s="1"/>
  <c r="N33" i="8"/>
  <c r="N31" i="8" s="1"/>
  <c r="T28" i="8"/>
  <c r="T26" i="8" s="1"/>
  <c r="T24" i="8" s="1"/>
  <c r="Z33" i="8"/>
  <c r="Z31" i="8" s="1"/>
  <c r="N29" i="8"/>
  <c r="AF29" i="8" s="1"/>
  <c r="H31" i="8"/>
  <c r="G34" i="8"/>
  <c r="G31" i="8" s="1"/>
  <c r="X29" i="8"/>
  <c r="AD29" i="8" s="1"/>
  <c r="Y33" i="8"/>
  <c r="S26" i="8"/>
  <c r="M26" i="8"/>
  <c r="L26" i="8"/>
  <c r="G29" i="8"/>
  <c r="E29" i="8" s="1"/>
  <c r="M33" i="8"/>
  <c r="Y28" i="8"/>
  <c r="AE28" i="8" s="1"/>
  <c r="L31" i="8"/>
  <c r="AD33" i="8"/>
  <c r="K28" i="8"/>
  <c r="R26" i="8"/>
  <c r="AD34" i="8"/>
  <c r="F31" i="8"/>
  <c r="F24" i="8" s="1"/>
  <c r="X31" i="8"/>
  <c r="R31" i="8"/>
  <c r="AD28" i="8"/>
  <c r="Q33" i="8"/>
  <c r="S24" i="8" l="1"/>
  <c r="W34" i="8"/>
  <c r="E33" i="8"/>
  <c r="Q34" i="8"/>
  <c r="Q31" i="8" s="1"/>
  <c r="V24" i="8"/>
  <c r="Q28" i="8"/>
  <c r="AE34" i="8"/>
  <c r="G26" i="8"/>
  <c r="G24" i="8" s="1"/>
  <c r="R24" i="8"/>
  <c r="AE29" i="8"/>
  <c r="AE26" i="8" s="1"/>
  <c r="AF33" i="8"/>
  <c r="AF31" i="8" s="1"/>
  <c r="J31" i="8"/>
  <c r="E28" i="8"/>
  <c r="E26" i="8" s="1"/>
  <c r="E34" i="8"/>
  <c r="Z24" i="8"/>
  <c r="AH34" i="8"/>
  <c r="AH31" i="8" s="1"/>
  <c r="Q29" i="8"/>
  <c r="U26" i="8"/>
  <c r="U24" i="8" s="1"/>
  <c r="P31" i="8"/>
  <c r="P24" i="8" s="1"/>
  <c r="J26" i="8"/>
  <c r="AH28" i="8"/>
  <c r="AG26" i="8"/>
  <c r="AG34" i="8"/>
  <c r="O31" i="8"/>
  <c r="O24" i="8" s="1"/>
  <c r="K34" i="8"/>
  <c r="AB24" i="8"/>
  <c r="AA31" i="8"/>
  <c r="AA24" i="8" s="1"/>
  <c r="AG33" i="8"/>
  <c r="AH29" i="8"/>
  <c r="K29" i="8"/>
  <c r="K26" i="8" s="1"/>
  <c r="N26" i="8"/>
  <c r="N24" i="8" s="1"/>
  <c r="H24" i="8"/>
  <c r="AF28" i="8"/>
  <c r="AF26" i="8" s="1"/>
  <c r="AD31" i="8"/>
  <c r="Y26" i="8"/>
  <c r="W28" i="8"/>
  <c r="Y31" i="8"/>
  <c r="W33" i="8"/>
  <c r="W31" i="8" s="1"/>
  <c r="AD26" i="8"/>
  <c r="M31" i="8"/>
  <c r="M24" i="8" s="1"/>
  <c r="AE33" i="8"/>
  <c r="W29" i="8"/>
  <c r="X26" i="8"/>
  <c r="X24" i="8" s="1"/>
  <c r="K33" i="8"/>
  <c r="L24" i="8"/>
  <c r="E31" i="8" l="1"/>
  <c r="AF24" i="8"/>
  <c r="J24" i="8"/>
  <c r="Q26" i="8"/>
  <c r="Q24" i="8" s="1"/>
  <c r="AC34" i="8"/>
  <c r="AE31" i="8"/>
  <c r="AE24" i="8" s="1"/>
  <c r="E24" i="8"/>
  <c r="AD24" i="8"/>
  <c r="K31" i="8"/>
  <c r="K24" i="8" s="1"/>
  <c r="AC29" i="8"/>
  <c r="AH26" i="8"/>
  <c r="AH24" i="8" s="1"/>
  <c r="AG31" i="8"/>
  <c r="AG24" i="8" s="1"/>
  <c r="AC28" i="8"/>
  <c r="Y24" i="8"/>
  <c r="AC33" i="8"/>
  <c r="W26" i="8"/>
  <c r="W24" i="8" s="1"/>
  <c r="AC31" i="8" l="1"/>
  <c r="AC26" i="8"/>
  <c r="AC24" i="8" l="1"/>
  <c r="Z21" i="8" l="1"/>
  <c r="T22" i="8" l="1"/>
  <c r="U21" i="8"/>
  <c r="N21" i="8"/>
  <c r="T21" i="8"/>
  <c r="L17" i="8"/>
  <c r="Y21" i="8"/>
  <c r="X22" i="8"/>
  <c r="R17" i="8"/>
  <c r="H16" i="8"/>
  <c r="S17" i="8"/>
  <c r="N22" i="8"/>
  <c r="AA16" i="8"/>
  <c r="I21" i="8"/>
  <c r="I16" i="8"/>
  <c r="J17" i="8"/>
  <c r="H22" i="8"/>
  <c r="J16" i="8"/>
  <c r="S22" i="8"/>
  <c r="X17" i="8"/>
  <c r="M17" i="8"/>
  <c r="L21" i="8"/>
  <c r="T16" i="8"/>
  <c r="X16" i="8"/>
  <c r="AB22" i="8"/>
  <c r="F17" i="8"/>
  <c r="H21" i="8"/>
  <c r="J22" i="8"/>
  <c r="P22" i="8"/>
  <c r="F22" i="8"/>
  <c r="H17" i="8"/>
  <c r="I22" i="8"/>
  <c r="I17" i="8"/>
  <c r="M21" i="8"/>
  <c r="O21" i="8"/>
  <c r="O16" i="8"/>
  <c r="P17" i="8"/>
  <c r="R22" i="8"/>
  <c r="F16" i="8"/>
  <c r="G22" i="8"/>
  <c r="N17" i="8"/>
  <c r="O22" i="8"/>
  <c r="O17" i="8"/>
  <c r="X21" i="8"/>
  <c r="V21" i="8"/>
  <c r="Y22" i="8"/>
  <c r="AA21" i="8"/>
  <c r="AB21" i="8"/>
  <c r="R16" i="8"/>
  <c r="T17" i="8"/>
  <c r="AA22" i="8"/>
  <c r="AB17" i="8"/>
  <c r="AB16" i="8"/>
  <c r="P16" i="8"/>
  <c r="P14" i="8" s="1"/>
  <c r="V22" i="8"/>
  <c r="P21" i="8"/>
  <c r="V16" i="8"/>
  <c r="J21" i="8"/>
  <c r="V17" i="8"/>
  <c r="U22" i="8"/>
  <c r="U16" i="8"/>
  <c r="U17" i="8"/>
  <c r="M16" i="8"/>
  <c r="M14" i="8" s="1"/>
  <c r="G17" i="8"/>
  <c r="S21" i="8"/>
  <c r="G21" i="8"/>
  <c r="M22" i="8"/>
  <c r="R21" i="8"/>
  <c r="L22" i="8"/>
  <c r="F21" i="8"/>
  <c r="L16" i="8"/>
  <c r="Z16" i="8"/>
  <c r="Z22" i="8"/>
  <c r="Z19" i="8" s="1"/>
  <c r="AA17" i="8"/>
  <c r="G16" i="8"/>
  <c r="L19" i="8" l="1"/>
  <c r="AF21" i="8"/>
  <c r="S19" i="8"/>
  <c r="AG17" i="8"/>
  <c r="AB14" i="8"/>
  <c r="V14" i="8"/>
  <c r="AA19" i="8"/>
  <c r="O19" i="8"/>
  <c r="O14" i="8"/>
  <c r="V19" i="8"/>
  <c r="Q22" i="8"/>
  <c r="AG22" i="8"/>
  <c r="AH16" i="8"/>
  <c r="AA14" i="8"/>
  <c r="U19" i="8"/>
  <c r="J19" i="8"/>
  <c r="AH21" i="8"/>
  <c r="P19" i="8"/>
  <c r="U14" i="8"/>
  <c r="W21" i="8"/>
  <c r="AH22" i="8"/>
  <c r="AB19" i="8"/>
  <c r="I14" i="8"/>
  <c r="AG16" i="8"/>
  <c r="AG14" i="8" s="1"/>
  <c r="P12" i="8"/>
  <c r="J14" i="8"/>
  <c r="AH17" i="8"/>
  <c r="I19" i="8"/>
  <c r="AG21" i="8"/>
  <c r="H19" i="8"/>
  <c r="AF22" i="8"/>
  <c r="AF19" i="8" s="1"/>
  <c r="Q17" i="8"/>
  <c r="H14" i="8"/>
  <c r="W22" i="8"/>
  <c r="N19" i="8"/>
  <c r="T14" i="8"/>
  <c r="T19" i="8"/>
  <c r="F14" i="8"/>
  <c r="AD17" i="8"/>
  <c r="K21" i="8"/>
  <c r="X19" i="8"/>
  <c r="Y19" i="8"/>
  <c r="L14" i="8"/>
  <c r="K22" i="8"/>
  <c r="G19" i="8"/>
  <c r="AE21" i="8"/>
  <c r="AE22" i="8"/>
  <c r="AD16" i="8"/>
  <c r="E16" i="8"/>
  <c r="M19" i="8"/>
  <c r="M12" i="8" s="1"/>
  <c r="AD22" i="8"/>
  <c r="E22" i="8"/>
  <c r="F19" i="8"/>
  <c r="AD21" i="8"/>
  <c r="E21" i="8"/>
  <c r="R19" i="8"/>
  <c r="Q21" i="8"/>
  <c r="E17" i="8"/>
  <c r="X14" i="8"/>
  <c r="R14" i="8"/>
  <c r="R12" i="8" s="1"/>
  <c r="G14" i="8"/>
  <c r="G12" i="8" s="1"/>
  <c r="K17" i="8"/>
  <c r="Y16" i="8"/>
  <c r="Z17" i="8"/>
  <c r="Z14" i="8" s="1"/>
  <c r="Z12" i="8" s="1"/>
  <c r="S16" i="8"/>
  <c r="S14" i="8" s="1"/>
  <c r="Y17" i="8"/>
  <c r="AE17" i="8" s="1"/>
  <c r="N16" i="8"/>
  <c r="N14" i="8" s="1"/>
  <c r="AH19" i="8" l="1"/>
  <c r="L12" i="8"/>
  <c r="S12" i="8"/>
  <c r="AB12" i="8"/>
  <c r="N12" i="8"/>
  <c r="AA12" i="8"/>
  <c r="U12" i="8"/>
  <c r="Q19" i="8"/>
  <c r="V12" i="8"/>
  <c r="X12" i="8"/>
  <c r="AC21" i="8"/>
  <c r="O12" i="8"/>
  <c r="W19" i="8"/>
  <c r="T12" i="8"/>
  <c r="AE19" i="8"/>
  <c r="J12" i="8"/>
  <c r="I12" i="8"/>
  <c r="AG19" i="8"/>
  <c r="AG12" i="8" s="1"/>
  <c r="AH14" i="8"/>
  <c r="AH12" i="8" s="1"/>
  <c r="K19" i="8"/>
  <c r="K16" i="8"/>
  <c r="E14" i="8"/>
  <c r="AF16" i="8"/>
  <c r="H12" i="8"/>
  <c r="AF17" i="8"/>
  <c r="Y14" i="8"/>
  <c r="Y12" i="8" s="1"/>
  <c r="W16" i="8"/>
  <c r="Q16" i="8"/>
  <c r="Q14" i="8" s="1"/>
  <c r="Q12" i="8" s="1"/>
  <c r="K14" i="8"/>
  <c r="W17" i="8"/>
  <c r="AE16" i="8"/>
  <c r="AE14" i="8" s="1"/>
  <c r="AE12" i="8" s="1"/>
  <c r="AD14" i="8"/>
  <c r="AC17" i="8"/>
  <c r="E19" i="8"/>
  <c r="AD19" i="8"/>
  <c r="AC22" i="8"/>
  <c r="F12" i="8"/>
  <c r="AC19" i="8" l="1"/>
  <c r="K12" i="8"/>
  <c r="AC16" i="8"/>
  <c r="AC14" i="8" s="1"/>
  <c r="AC12" i="8" s="1"/>
  <c r="E12" i="8"/>
  <c r="AF14" i="8"/>
  <c r="AF12" i="8" s="1"/>
  <c r="W14" i="8"/>
  <c r="W12" i="8" s="1"/>
  <c r="AD12" i="8"/>
</calcChain>
</file>

<file path=xl/sharedStrings.xml><?xml version="1.0" encoding="utf-8"?>
<sst xmlns="http://schemas.openxmlformats.org/spreadsheetml/2006/main" count="66" uniqueCount="31">
  <si>
    <t>Philippine Ports Authority</t>
  </si>
  <si>
    <t>2015</t>
  </si>
  <si>
    <t>Domestic</t>
  </si>
  <si>
    <t>Foreign</t>
  </si>
  <si>
    <t>GRAND TOTAL</t>
  </si>
  <si>
    <t xml:space="preserve"> </t>
  </si>
  <si>
    <t>1st Quarter</t>
  </si>
  <si>
    <t>2nd Quarter</t>
  </si>
  <si>
    <t>3rd Quarter</t>
  </si>
  <si>
    <t>4th Quarter</t>
  </si>
  <si>
    <t>TOTAL</t>
  </si>
  <si>
    <t>Inward</t>
  </si>
  <si>
    <t>Outward</t>
  </si>
  <si>
    <t>Import</t>
  </si>
  <si>
    <t>Export</t>
  </si>
  <si>
    <t>PARTICULARS</t>
  </si>
  <si>
    <t>VISAYAS</t>
  </si>
  <si>
    <t xml:space="preserve"> 1. Shipcalls</t>
  </si>
  <si>
    <t xml:space="preserve"> 4. Passenger Traffic</t>
  </si>
  <si>
    <t>Disembarked</t>
  </si>
  <si>
    <t>Embarked</t>
  </si>
  <si>
    <t>Source: Port Management Offices' Monthly Statistical Report</t>
  </si>
  <si>
    <t>Notes:</t>
  </si>
  <si>
    <t>*Values may not add up to totals due to rounding off.</t>
  </si>
  <si>
    <t>MANILA/ N. LUZON</t>
  </si>
  <si>
    <t>SOUTHERN LUZON</t>
  </si>
  <si>
    <t>NORTHERN MINDANAO</t>
  </si>
  <si>
    <t>SOUTHERN MINDANAO</t>
  </si>
  <si>
    <t xml:space="preserve"> 2. Cargo Throughput (m.t.)</t>
  </si>
  <si>
    <t xml:space="preserve"> 3. Container Traffic (in TEU)</t>
  </si>
  <si>
    <t>SUMMARY ON PORT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</si>
</sst>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6" fillId="0" borderId="8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0" xfId="0" quotePrefix="1" applyFont="1"/>
    <xf numFmtId="0" fontId="2" fillId="0" borderId="8" xfId="0" applyFont="1" applyBorder="1"/>
    <xf numFmtId="0" fontId="7" fillId="0" borderId="0" xfId="0" applyFont="1"/>
    <xf numFmtId="0" fontId="8" fillId="0" borderId="0" xfId="0" applyFont="1"/>
    <xf numFmtId="0" fontId="2" fillId="0" borderId="7" xfId="0" applyFont="1" applyBorder="1" applyAlignment="1">
      <alignment horizontal="center"/>
    </xf>
    <xf numFmtId="3" fontId="4" fillId="0" borderId="10" xfId="0" applyNumberFormat="1" applyFont="1" applyBorder="1"/>
    <xf numFmtId="3" fontId="2" fillId="0" borderId="11" xfId="0" applyNumberFormat="1" applyFont="1" applyBorder="1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7" xfId="0" applyFont="1" applyBorder="1" applyAlignment="1">
      <alignment horizontal="center" vertical="center"/>
    </xf>
    <xf numFmtId="3" fontId="2" fillId="0" borderId="10" xfId="0" applyNumberFormat="1" applyFont="1" applyBorder="1"/>
    <xf numFmtId="3" fontId="3" fillId="0" borderId="10" xfId="0" applyNumberFormat="1" applyFont="1" applyBorder="1"/>
    <xf numFmtId="0" fontId="1" fillId="2" borderId="0" xfId="0" applyFont="1" applyFill="1" applyAlignment="1"/>
    <xf numFmtId="0" fontId="5" fillId="2" borderId="0" xfId="0" applyFont="1" applyFill="1" applyAlignment="1"/>
    <xf numFmtId="3" fontId="2" fillId="0" borderId="0" xfId="0" applyNumberFormat="1" applyFont="1"/>
    <xf numFmtId="0" fontId="2" fillId="0" borderId="0" xfId="0" quotePrefix="1" applyFont="1" applyAlignment="1">
      <alignment horizontal="center"/>
    </xf>
    <xf numFmtId="0" fontId="0" fillId="0" borderId="0" xfId="0"/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/>
    <xf numFmtId="0" fontId="9" fillId="4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7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ship"/>
    </sheetNames>
    <sheetDataSet>
      <sheetData sheetId="0">
        <row r="9">
          <cell r="E9">
            <v>3608</v>
          </cell>
          <cell r="F9">
            <v>878</v>
          </cell>
          <cell r="H9">
            <v>3807</v>
          </cell>
          <cell r="I9">
            <v>1115</v>
          </cell>
          <cell r="K9">
            <v>3533</v>
          </cell>
          <cell r="L9">
            <v>1208</v>
          </cell>
          <cell r="N9">
            <v>3409</v>
          </cell>
          <cell r="O9">
            <v>1244</v>
          </cell>
        </row>
        <row r="36">
          <cell r="E36">
            <v>27328</v>
          </cell>
          <cell r="F36">
            <v>444</v>
          </cell>
          <cell r="H36">
            <v>30859</v>
          </cell>
          <cell r="I36">
            <v>467</v>
          </cell>
          <cell r="K36">
            <v>25220</v>
          </cell>
          <cell r="L36">
            <v>433</v>
          </cell>
          <cell r="N36">
            <v>28078</v>
          </cell>
          <cell r="O36">
            <v>511</v>
          </cell>
        </row>
        <row r="89">
          <cell r="E89">
            <v>35827</v>
          </cell>
          <cell r="F89">
            <v>168</v>
          </cell>
          <cell r="H89">
            <v>40179</v>
          </cell>
          <cell r="I89">
            <v>131</v>
          </cell>
          <cell r="K89">
            <v>36088</v>
          </cell>
          <cell r="L89">
            <v>118</v>
          </cell>
          <cell r="N89">
            <v>39793</v>
          </cell>
          <cell r="O89">
            <v>174</v>
          </cell>
        </row>
        <row r="146">
          <cell r="E146">
            <v>13135</v>
          </cell>
          <cell r="F146">
            <v>161</v>
          </cell>
          <cell r="H146">
            <v>15158</v>
          </cell>
          <cell r="I146">
            <v>339</v>
          </cell>
          <cell r="K146">
            <v>14005</v>
          </cell>
          <cell r="L146">
            <v>422</v>
          </cell>
          <cell r="N146">
            <v>15071</v>
          </cell>
          <cell r="O146">
            <v>273</v>
          </cell>
        </row>
        <row r="184">
          <cell r="E184">
            <v>11620</v>
          </cell>
          <cell r="F184">
            <v>504</v>
          </cell>
          <cell r="H184">
            <v>12252</v>
          </cell>
          <cell r="I184">
            <v>535</v>
          </cell>
          <cell r="K184">
            <v>12521</v>
          </cell>
          <cell r="L184">
            <v>537</v>
          </cell>
          <cell r="N184">
            <v>13406</v>
          </cell>
          <cell r="O184">
            <v>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argo"/>
    </sheetNames>
    <sheetDataSet>
      <sheetData sheetId="0">
        <row r="10">
          <cell r="F10">
            <v>2957738.13</v>
          </cell>
          <cell r="G10">
            <v>3929106.3100000005</v>
          </cell>
          <cell r="I10">
            <v>10209890.1</v>
          </cell>
          <cell r="J10">
            <v>2972036.31</v>
          </cell>
          <cell r="M10">
            <v>3357281.4299999997</v>
          </cell>
          <cell r="N10">
            <v>4206894.49</v>
          </cell>
          <cell r="P10">
            <v>11997099.65</v>
          </cell>
          <cell r="Q10">
            <v>2944129.8600000003</v>
          </cell>
          <cell r="T10">
            <v>4144865.37</v>
          </cell>
          <cell r="U10">
            <v>4450081.3599999994</v>
          </cell>
          <cell r="W10">
            <v>12363873.780000001</v>
          </cell>
          <cell r="X10">
            <v>2243696.41</v>
          </cell>
          <cell r="AA10">
            <v>3908447.7199999997</v>
          </cell>
          <cell r="AB10">
            <v>4739164.54</v>
          </cell>
          <cell r="AD10">
            <v>11608882.42</v>
          </cell>
          <cell r="AE10">
            <v>2104774.39</v>
          </cell>
        </row>
        <row r="37">
          <cell r="F37">
            <v>2098659</v>
          </cell>
          <cell r="G37">
            <v>1699670.0799999998</v>
          </cell>
          <cell r="I37">
            <v>3875451.42</v>
          </cell>
          <cell r="J37">
            <v>2249055.2700000005</v>
          </cell>
          <cell r="M37">
            <v>2085499.84</v>
          </cell>
          <cell r="N37">
            <v>1558423.5</v>
          </cell>
          <cell r="P37">
            <v>4431482.8099999996</v>
          </cell>
          <cell r="Q37">
            <v>2836902.8100000005</v>
          </cell>
          <cell r="T37">
            <v>2137623.9130000002</v>
          </cell>
          <cell r="U37">
            <v>1389989.88</v>
          </cell>
          <cell r="W37">
            <v>4442805.4800000004</v>
          </cell>
          <cell r="X37">
            <v>1154980.7000000002</v>
          </cell>
          <cell r="AA37">
            <v>2314781.0099999998</v>
          </cell>
          <cell r="AB37">
            <v>1279835.5999999999</v>
          </cell>
          <cell r="AD37">
            <v>4431571.6899999995</v>
          </cell>
          <cell r="AE37">
            <v>1560479.64</v>
          </cell>
        </row>
        <row r="90">
          <cell r="F90">
            <v>3399119.2</v>
          </cell>
          <cell r="G90">
            <v>1818072.54</v>
          </cell>
          <cell r="I90">
            <v>503961.13</v>
          </cell>
          <cell r="J90">
            <v>1374259.5499999998</v>
          </cell>
          <cell r="M90">
            <v>3224410.69</v>
          </cell>
          <cell r="N90">
            <v>1705905.125</v>
          </cell>
          <cell r="P90">
            <v>439743.12</v>
          </cell>
          <cell r="Q90">
            <v>817143.62000000011</v>
          </cell>
          <cell r="T90">
            <v>3139625.9059999995</v>
          </cell>
          <cell r="U90">
            <v>1379596.206</v>
          </cell>
          <cell r="W90">
            <v>553702.68700000003</v>
          </cell>
          <cell r="X90">
            <v>933633.91099999996</v>
          </cell>
          <cell r="AA90">
            <v>3174552.48</v>
          </cell>
          <cell r="AB90">
            <v>1788014.6570000001</v>
          </cell>
          <cell r="AD90">
            <v>703496.00399999996</v>
          </cell>
          <cell r="AE90">
            <v>1292377.121</v>
          </cell>
        </row>
        <row r="147">
          <cell r="F147">
            <v>1718082.99</v>
          </cell>
          <cell r="G147">
            <v>1505374.6600000001</v>
          </cell>
          <cell r="I147">
            <v>729162.81</v>
          </cell>
          <cell r="J147">
            <v>1737961.15</v>
          </cell>
          <cell r="M147">
            <v>1745503.29</v>
          </cell>
          <cell r="N147">
            <v>1437692.49</v>
          </cell>
          <cell r="P147">
            <v>932288.51</v>
          </cell>
          <cell r="Q147">
            <v>9680557.2799999993</v>
          </cell>
          <cell r="T147">
            <v>1668148.28</v>
          </cell>
          <cell r="U147">
            <v>1492882.6249999998</v>
          </cell>
          <cell r="W147">
            <v>873157.07000000007</v>
          </cell>
          <cell r="X147">
            <v>14934986.73</v>
          </cell>
          <cell r="AA147">
            <v>1630976.3729999999</v>
          </cell>
          <cell r="AB147">
            <v>1484128.4549999998</v>
          </cell>
          <cell r="AD147">
            <v>930172.36</v>
          </cell>
          <cell r="AE147">
            <v>6478695.3459999999</v>
          </cell>
        </row>
        <row r="186">
          <cell r="F186">
            <v>1696130.5</v>
          </cell>
          <cell r="G186">
            <v>876051</v>
          </cell>
          <cell r="I186">
            <v>1242139</v>
          </cell>
          <cell r="J186">
            <v>1358090</v>
          </cell>
          <cell r="M186">
            <v>1891383</v>
          </cell>
          <cell r="N186">
            <v>791135</v>
          </cell>
          <cell r="P186">
            <v>979056</v>
          </cell>
          <cell r="Q186">
            <v>1449409</v>
          </cell>
          <cell r="T186">
            <v>1840896</v>
          </cell>
          <cell r="U186">
            <v>727958</v>
          </cell>
          <cell r="W186">
            <v>1291598</v>
          </cell>
          <cell r="X186">
            <v>1265486</v>
          </cell>
          <cell r="AA186">
            <v>1907165</v>
          </cell>
          <cell r="AB186">
            <v>750336.59400000004</v>
          </cell>
          <cell r="AD186">
            <v>1226010</v>
          </cell>
          <cell r="AE186">
            <v>1466658.28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teu"/>
    </sheetNames>
    <sheetDataSet>
      <sheetData sheetId="0">
        <row r="10">
          <cell r="F10">
            <v>135060.75</v>
          </cell>
          <cell r="G10">
            <v>137511.5</v>
          </cell>
          <cell r="I10">
            <v>340352</v>
          </cell>
          <cell r="J10">
            <v>362382.5</v>
          </cell>
          <cell r="M10">
            <v>134399.75</v>
          </cell>
          <cell r="N10">
            <v>140339.45000000001</v>
          </cell>
          <cell r="P10">
            <v>354903.25</v>
          </cell>
          <cell r="Q10">
            <v>349962.5</v>
          </cell>
          <cell r="T10">
            <v>139073.25</v>
          </cell>
          <cell r="U10">
            <v>146445.5</v>
          </cell>
          <cell r="W10">
            <v>357008.75</v>
          </cell>
          <cell r="X10">
            <v>337400</v>
          </cell>
          <cell r="AA10">
            <v>147742.75</v>
          </cell>
          <cell r="AB10">
            <v>157278.25</v>
          </cell>
          <cell r="AD10">
            <v>383495</v>
          </cell>
          <cell r="AE10">
            <v>352904.75</v>
          </cell>
        </row>
        <row r="37">
          <cell r="F37">
            <v>15088</v>
          </cell>
          <cell r="G37">
            <v>12776</v>
          </cell>
          <cell r="I37">
            <v>15553.25</v>
          </cell>
          <cell r="J37">
            <v>21291</v>
          </cell>
          <cell r="M37">
            <v>15737.5</v>
          </cell>
          <cell r="N37">
            <v>14950</v>
          </cell>
          <cell r="P37">
            <v>14628.25</v>
          </cell>
          <cell r="Q37">
            <v>18910</v>
          </cell>
          <cell r="T37">
            <v>14881.5</v>
          </cell>
          <cell r="U37">
            <v>14173.5</v>
          </cell>
          <cell r="W37">
            <v>14619.75</v>
          </cell>
          <cell r="X37">
            <v>14870.25</v>
          </cell>
          <cell r="AA37">
            <v>15039.5</v>
          </cell>
          <cell r="AB37">
            <v>14338</v>
          </cell>
          <cell r="AD37">
            <v>16776.25</v>
          </cell>
          <cell r="AE37">
            <v>16337.5</v>
          </cell>
        </row>
        <row r="90">
          <cell r="F90">
            <v>47143.25</v>
          </cell>
          <cell r="G90">
            <v>47157</v>
          </cell>
          <cell r="I90">
            <v>0</v>
          </cell>
          <cell r="J90">
            <v>0</v>
          </cell>
          <cell r="M90">
            <v>47647.5</v>
          </cell>
          <cell r="N90">
            <v>42509.5</v>
          </cell>
          <cell r="P90">
            <v>0</v>
          </cell>
          <cell r="Q90">
            <v>0</v>
          </cell>
          <cell r="T90">
            <v>59387.25</v>
          </cell>
          <cell r="U90">
            <v>43624</v>
          </cell>
          <cell r="W90">
            <v>0</v>
          </cell>
          <cell r="X90">
            <v>0</v>
          </cell>
          <cell r="AA90">
            <v>50798.75</v>
          </cell>
          <cell r="AB90">
            <v>44262.75</v>
          </cell>
          <cell r="AD90">
            <v>180</v>
          </cell>
          <cell r="AE90">
            <v>0</v>
          </cell>
        </row>
        <row r="147">
          <cell r="F147">
            <v>37749.5</v>
          </cell>
          <cell r="G147">
            <v>37238</v>
          </cell>
          <cell r="I147">
            <v>0</v>
          </cell>
          <cell r="J147">
            <v>0</v>
          </cell>
          <cell r="M147">
            <v>40068</v>
          </cell>
          <cell r="N147">
            <v>40422</v>
          </cell>
          <cell r="P147">
            <v>0</v>
          </cell>
          <cell r="Q147">
            <v>0</v>
          </cell>
          <cell r="T147">
            <v>42977</v>
          </cell>
          <cell r="U147">
            <v>42893</v>
          </cell>
          <cell r="W147">
            <v>0</v>
          </cell>
          <cell r="X147">
            <v>0</v>
          </cell>
          <cell r="AA147">
            <v>42565</v>
          </cell>
          <cell r="AB147">
            <v>42477</v>
          </cell>
          <cell r="AD147">
            <v>0</v>
          </cell>
          <cell r="AE147">
            <v>0</v>
          </cell>
        </row>
        <row r="184">
          <cell r="F184">
            <v>54555</v>
          </cell>
          <cell r="G184">
            <v>43499.5</v>
          </cell>
          <cell r="I184">
            <v>56496</v>
          </cell>
          <cell r="J184">
            <v>66666</v>
          </cell>
          <cell r="M184">
            <v>56561.5</v>
          </cell>
          <cell r="N184">
            <v>44784.5</v>
          </cell>
          <cell r="P184">
            <v>67423.25</v>
          </cell>
          <cell r="Q184">
            <v>68586.8</v>
          </cell>
          <cell r="T184">
            <v>56371</v>
          </cell>
          <cell r="U184">
            <v>47030</v>
          </cell>
          <cell r="W184">
            <v>51869.25</v>
          </cell>
          <cell r="X184">
            <v>60811.8</v>
          </cell>
          <cell r="AA184">
            <v>62051.5</v>
          </cell>
          <cell r="AB184">
            <v>51103</v>
          </cell>
          <cell r="AD184">
            <v>64574.3</v>
          </cell>
          <cell r="AE184">
            <v>74125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pass"/>
    </sheetNames>
    <sheetDataSet>
      <sheetData sheetId="0">
        <row r="9">
          <cell r="E9">
            <v>177927</v>
          </cell>
          <cell r="F9">
            <v>185084</v>
          </cell>
          <cell r="H9">
            <v>217381</v>
          </cell>
          <cell r="I9">
            <v>209344</v>
          </cell>
          <cell r="K9">
            <v>102209</v>
          </cell>
          <cell r="L9">
            <v>103650</v>
          </cell>
          <cell r="N9">
            <v>126011</v>
          </cell>
          <cell r="O9">
            <v>146342</v>
          </cell>
        </row>
        <row r="38">
          <cell r="E38">
            <v>2382857</v>
          </cell>
          <cell r="F38">
            <v>2254757</v>
          </cell>
          <cell r="H38">
            <v>3538446</v>
          </cell>
          <cell r="I38">
            <v>3299622</v>
          </cell>
          <cell r="K38">
            <v>2013265</v>
          </cell>
          <cell r="L38">
            <v>1942506</v>
          </cell>
          <cell r="N38">
            <v>2543135</v>
          </cell>
          <cell r="O38">
            <v>2528097</v>
          </cell>
        </row>
        <row r="95">
          <cell r="E95">
            <v>2684911</v>
          </cell>
          <cell r="F95">
            <v>2481354</v>
          </cell>
          <cell r="H95">
            <v>3804987</v>
          </cell>
          <cell r="I95">
            <v>3628921</v>
          </cell>
          <cell r="K95">
            <v>2330535</v>
          </cell>
          <cell r="L95">
            <v>2174740</v>
          </cell>
          <cell r="N95">
            <v>3057596</v>
          </cell>
          <cell r="O95">
            <v>2673403</v>
          </cell>
        </row>
        <row r="152">
          <cell r="E152">
            <v>1263456</v>
          </cell>
          <cell r="F152">
            <v>1149235</v>
          </cell>
          <cell r="H152">
            <v>1730119</v>
          </cell>
          <cell r="I152">
            <v>1652680</v>
          </cell>
          <cell r="K152">
            <v>1230440</v>
          </cell>
          <cell r="L152">
            <v>1171288</v>
          </cell>
          <cell r="N152">
            <v>1374632</v>
          </cell>
          <cell r="O152">
            <v>1355240</v>
          </cell>
        </row>
        <row r="191">
          <cell r="E191">
            <v>833672</v>
          </cell>
          <cell r="F191">
            <v>845631</v>
          </cell>
          <cell r="H191">
            <v>970092</v>
          </cell>
          <cell r="I191">
            <v>975886</v>
          </cell>
          <cell r="K191">
            <v>833906</v>
          </cell>
          <cell r="L191">
            <v>837724</v>
          </cell>
          <cell r="N191">
            <v>979243</v>
          </cell>
          <cell r="O191">
            <v>952408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51"/>
  <sheetViews>
    <sheetView tabSelected="1" workbookViewId="0">
      <pane xSplit="4" ySplit="6" topLeftCell="AC19" activePane="bottomRight" state="frozen"/>
      <selection pane="topRight" activeCell="E1" sqref="E1"/>
      <selection pane="bottomLeft" activeCell="A7" sqref="A7"/>
      <selection pane="bottomRight" activeCell="AI46" sqref="AI46"/>
    </sheetView>
  </sheetViews>
  <sheetFormatPr defaultColWidth="9.140625" defaultRowHeight="12.75" x14ac:dyDescent="0.2"/>
  <cols>
    <col min="1" max="1" width="5.28515625" style="24" customWidth="1"/>
    <col min="2" max="3" width="2.7109375" style="24" customWidth="1"/>
    <col min="4" max="4" width="18.7109375" style="24" customWidth="1"/>
    <col min="5" max="5" width="11.28515625" style="24" customWidth="1"/>
    <col min="6" max="28" width="10.7109375" style="24" customWidth="1"/>
    <col min="29" max="29" width="11.140625" style="24" customWidth="1"/>
    <col min="30" max="34" width="10.7109375" style="24" customWidth="1"/>
    <col min="35" max="16384" width="9.140625" style="24"/>
  </cols>
  <sheetData>
    <row r="1" spans="1:37" s="19" customFormat="1" ht="15.75" x14ac:dyDescent="0.25">
      <c r="A1" s="18" t="s">
        <v>30</v>
      </c>
    </row>
    <row r="2" spans="1:37" ht="15.75" x14ac:dyDescent="0.25">
      <c r="A2" s="1" t="s">
        <v>0</v>
      </c>
    </row>
    <row r="3" spans="1:37" ht="15.75" x14ac:dyDescent="0.25">
      <c r="A3" s="6" t="s">
        <v>1</v>
      </c>
      <c r="B3" s="3"/>
      <c r="C3" s="3"/>
      <c r="D3" s="3"/>
    </row>
    <row r="4" spans="1:37" ht="15" customHeight="1" x14ac:dyDescent="0.2">
      <c r="A4" s="49" t="s">
        <v>15</v>
      </c>
      <c r="B4" s="50"/>
      <c r="C4" s="50"/>
      <c r="D4" s="51"/>
      <c r="E4" s="58" t="s">
        <v>10</v>
      </c>
      <c r="F4" s="42" t="s">
        <v>6</v>
      </c>
      <c r="G4" s="43"/>
      <c r="H4" s="43"/>
      <c r="I4" s="43"/>
      <c r="J4" s="44"/>
      <c r="K4" s="27" t="s">
        <v>10</v>
      </c>
      <c r="L4" s="46" t="s">
        <v>7</v>
      </c>
      <c r="M4" s="47"/>
      <c r="N4" s="47"/>
      <c r="O4" s="47"/>
      <c r="P4" s="48"/>
      <c r="Q4" s="33" t="s">
        <v>10</v>
      </c>
      <c r="R4" s="36" t="s">
        <v>8</v>
      </c>
      <c r="S4" s="37"/>
      <c r="T4" s="37"/>
      <c r="U4" s="37"/>
      <c r="V4" s="38"/>
      <c r="W4" s="39" t="s">
        <v>10</v>
      </c>
      <c r="X4" s="61" t="s">
        <v>9</v>
      </c>
      <c r="Y4" s="62"/>
      <c r="Z4" s="62"/>
      <c r="AA4" s="62"/>
      <c r="AB4" s="63"/>
      <c r="AC4" s="25" t="s">
        <v>10</v>
      </c>
      <c r="AD4" s="30" t="s">
        <v>4</v>
      </c>
      <c r="AE4" s="31"/>
      <c r="AF4" s="31"/>
      <c r="AG4" s="31"/>
      <c r="AH4" s="32"/>
    </row>
    <row r="5" spans="1:37" ht="15" customHeight="1" x14ac:dyDescent="0.2">
      <c r="A5" s="52"/>
      <c r="B5" s="53"/>
      <c r="C5" s="53"/>
      <c r="D5" s="54"/>
      <c r="E5" s="59"/>
      <c r="F5" s="58" t="s">
        <v>24</v>
      </c>
      <c r="G5" s="58" t="s">
        <v>25</v>
      </c>
      <c r="H5" s="58" t="s">
        <v>16</v>
      </c>
      <c r="I5" s="58" t="s">
        <v>26</v>
      </c>
      <c r="J5" s="58" t="s">
        <v>27</v>
      </c>
      <c r="K5" s="45"/>
      <c r="L5" s="27" t="s">
        <v>24</v>
      </c>
      <c r="M5" s="27" t="s">
        <v>25</v>
      </c>
      <c r="N5" s="27" t="s">
        <v>16</v>
      </c>
      <c r="O5" s="27" t="s">
        <v>26</v>
      </c>
      <c r="P5" s="27" t="s">
        <v>27</v>
      </c>
      <c r="Q5" s="34"/>
      <c r="R5" s="33" t="s">
        <v>24</v>
      </c>
      <c r="S5" s="33" t="s">
        <v>25</v>
      </c>
      <c r="T5" s="33" t="s">
        <v>16</v>
      </c>
      <c r="U5" s="33" t="s">
        <v>26</v>
      </c>
      <c r="V5" s="33" t="s">
        <v>27</v>
      </c>
      <c r="W5" s="40"/>
      <c r="X5" s="39" t="s">
        <v>24</v>
      </c>
      <c r="Y5" s="39" t="s">
        <v>25</v>
      </c>
      <c r="Z5" s="39" t="s">
        <v>16</v>
      </c>
      <c r="AA5" s="39" t="s">
        <v>26</v>
      </c>
      <c r="AB5" s="39" t="s">
        <v>27</v>
      </c>
      <c r="AC5" s="29"/>
      <c r="AD5" s="25" t="s">
        <v>24</v>
      </c>
      <c r="AE5" s="25" t="s">
        <v>25</v>
      </c>
      <c r="AF5" s="25" t="s">
        <v>16</v>
      </c>
      <c r="AG5" s="25" t="s">
        <v>26</v>
      </c>
      <c r="AH5" s="25" t="s">
        <v>27</v>
      </c>
    </row>
    <row r="6" spans="1:37" x14ac:dyDescent="0.2">
      <c r="A6" s="55"/>
      <c r="B6" s="56"/>
      <c r="C6" s="56"/>
      <c r="D6" s="57"/>
      <c r="E6" s="60"/>
      <c r="F6" s="60"/>
      <c r="G6" s="60"/>
      <c r="H6" s="60"/>
      <c r="I6" s="60"/>
      <c r="J6" s="60"/>
      <c r="K6" s="28"/>
      <c r="L6" s="28"/>
      <c r="M6" s="28"/>
      <c r="N6" s="28"/>
      <c r="O6" s="28"/>
      <c r="P6" s="28"/>
      <c r="Q6" s="35"/>
      <c r="R6" s="35"/>
      <c r="S6" s="35"/>
      <c r="T6" s="35"/>
      <c r="U6" s="35"/>
      <c r="V6" s="35"/>
      <c r="W6" s="41"/>
      <c r="X6" s="41"/>
      <c r="Y6" s="41"/>
      <c r="Z6" s="41"/>
      <c r="AA6" s="41"/>
      <c r="AB6" s="41"/>
      <c r="AC6" s="26"/>
      <c r="AD6" s="26"/>
      <c r="AE6" s="26"/>
      <c r="AF6" s="26"/>
      <c r="AG6" s="26"/>
      <c r="AH6" s="26"/>
    </row>
    <row r="7" spans="1:37" x14ac:dyDescent="0.2">
      <c r="A7" s="13"/>
      <c r="B7" s="14"/>
      <c r="C7" s="14"/>
      <c r="D7" s="14"/>
      <c r="E7" s="10"/>
      <c r="F7" s="10"/>
      <c r="G7" s="10"/>
      <c r="H7" s="15"/>
      <c r="I7" s="10"/>
      <c r="J7" s="10"/>
      <c r="K7" s="10"/>
      <c r="L7" s="10"/>
      <c r="M7" s="10"/>
      <c r="N7" s="15"/>
      <c r="O7" s="10"/>
      <c r="P7" s="10"/>
      <c r="Q7" s="10"/>
      <c r="R7" s="10"/>
      <c r="S7" s="10"/>
      <c r="T7" s="15"/>
      <c r="U7" s="10"/>
      <c r="V7" s="10"/>
      <c r="W7" s="10"/>
      <c r="X7" s="10"/>
      <c r="Y7" s="10"/>
      <c r="Z7" s="15"/>
      <c r="AA7" s="10"/>
      <c r="AB7" s="10"/>
      <c r="AC7" s="10"/>
      <c r="AD7" s="10"/>
      <c r="AE7" s="10"/>
      <c r="AF7" s="15"/>
      <c r="AG7" s="10"/>
      <c r="AH7" s="10"/>
    </row>
    <row r="8" spans="1:37" ht="15" x14ac:dyDescent="0.25">
      <c r="A8" s="2" t="s">
        <v>17</v>
      </c>
      <c r="B8" s="3"/>
      <c r="C8" s="3"/>
      <c r="D8" s="3"/>
      <c r="E8" s="11">
        <f t="shared" ref="E8:AH8" si="0">+E9+E10</f>
        <v>93673</v>
      </c>
      <c r="F8" s="11">
        <f t="shared" si="0"/>
        <v>4486</v>
      </c>
      <c r="G8" s="11">
        <f t="shared" si="0"/>
        <v>27772</v>
      </c>
      <c r="H8" s="11">
        <f t="shared" si="0"/>
        <v>35995</v>
      </c>
      <c r="I8" s="11">
        <f t="shared" si="0"/>
        <v>13296</v>
      </c>
      <c r="J8" s="11">
        <f t="shared" si="0"/>
        <v>12124</v>
      </c>
      <c r="K8" s="11">
        <f t="shared" si="0"/>
        <v>104842</v>
      </c>
      <c r="L8" s="11">
        <f t="shared" si="0"/>
        <v>4922</v>
      </c>
      <c r="M8" s="11">
        <f t="shared" si="0"/>
        <v>31326</v>
      </c>
      <c r="N8" s="11">
        <f t="shared" si="0"/>
        <v>40310</v>
      </c>
      <c r="O8" s="11">
        <f t="shared" si="0"/>
        <v>15497</v>
      </c>
      <c r="P8" s="11">
        <f t="shared" si="0"/>
        <v>12787</v>
      </c>
      <c r="Q8" s="11">
        <f t="shared" si="0"/>
        <v>94085</v>
      </c>
      <c r="R8" s="11">
        <f t="shared" si="0"/>
        <v>4741</v>
      </c>
      <c r="S8" s="11">
        <f t="shared" si="0"/>
        <v>25653</v>
      </c>
      <c r="T8" s="11">
        <f t="shared" si="0"/>
        <v>36206</v>
      </c>
      <c r="U8" s="11">
        <f t="shared" si="0"/>
        <v>14427</v>
      </c>
      <c r="V8" s="11">
        <f t="shared" si="0"/>
        <v>13058</v>
      </c>
      <c r="W8" s="11">
        <f t="shared" si="0"/>
        <v>102495</v>
      </c>
      <c r="X8" s="11">
        <f t="shared" si="0"/>
        <v>4653</v>
      </c>
      <c r="Y8" s="11">
        <f t="shared" si="0"/>
        <v>28589</v>
      </c>
      <c r="Z8" s="11">
        <f t="shared" si="0"/>
        <v>39967</v>
      </c>
      <c r="AA8" s="11">
        <f t="shared" si="0"/>
        <v>15344</v>
      </c>
      <c r="AB8" s="11">
        <f t="shared" si="0"/>
        <v>13942</v>
      </c>
      <c r="AC8" s="11">
        <f t="shared" si="0"/>
        <v>395095</v>
      </c>
      <c r="AD8" s="11">
        <f t="shared" si="0"/>
        <v>18802</v>
      </c>
      <c r="AE8" s="11">
        <f t="shared" si="0"/>
        <v>113340</v>
      </c>
      <c r="AF8" s="11">
        <f t="shared" si="0"/>
        <v>152478</v>
      </c>
      <c r="AG8" s="11">
        <f t="shared" si="0"/>
        <v>58564</v>
      </c>
      <c r="AH8" s="11">
        <f t="shared" si="0"/>
        <v>51911</v>
      </c>
    </row>
    <row r="9" spans="1:37" x14ac:dyDescent="0.2">
      <c r="A9" s="7"/>
      <c r="B9" s="3" t="s">
        <v>2</v>
      </c>
      <c r="C9" s="3"/>
      <c r="D9" s="3"/>
      <c r="E9" s="16">
        <f>SUM(F9:J9)</f>
        <v>91518</v>
      </c>
      <c r="F9" s="16">
        <f>'[1]sum-ship'!$E$9</f>
        <v>3608</v>
      </c>
      <c r="G9" s="16">
        <f>'[1]sum-ship'!$E$36</f>
        <v>27328</v>
      </c>
      <c r="H9" s="16">
        <f>'[1]sum-ship'!$E$89</f>
        <v>35827</v>
      </c>
      <c r="I9" s="16">
        <f>'[1]sum-ship'!$E$146</f>
        <v>13135</v>
      </c>
      <c r="J9" s="16">
        <f>'[1]sum-ship'!$E$184</f>
        <v>11620</v>
      </c>
      <c r="K9" s="16">
        <f>SUM(L9:P9)</f>
        <v>102255</v>
      </c>
      <c r="L9" s="16">
        <f>'[1]sum-ship'!$H$9</f>
        <v>3807</v>
      </c>
      <c r="M9" s="16">
        <f>'[1]sum-ship'!$H$36</f>
        <v>30859</v>
      </c>
      <c r="N9" s="16">
        <f>'[1]sum-ship'!$H$89</f>
        <v>40179</v>
      </c>
      <c r="O9" s="16">
        <f>'[1]sum-ship'!$H$146</f>
        <v>15158</v>
      </c>
      <c r="P9" s="16">
        <f>'[1]sum-ship'!$H$184</f>
        <v>12252</v>
      </c>
      <c r="Q9" s="16">
        <f>SUM(R9:V9)</f>
        <v>91367</v>
      </c>
      <c r="R9" s="16">
        <f>'[1]sum-ship'!$K$9</f>
        <v>3533</v>
      </c>
      <c r="S9" s="16">
        <f>'[1]sum-ship'!$K$36</f>
        <v>25220</v>
      </c>
      <c r="T9" s="16">
        <f>'[1]sum-ship'!$K$89</f>
        <v>36088</v>
      </c>
      <c r="U9" s="16">
        <f>'[1]sum-ship'!$K$146</f>
        <v>14005</v>
      </c>
      <c r="V9" s="16">
        <f>'[1]sum-ship'!$K$184</f>
        <v>12521</v>
      </c>
      <c r="W9" s="16">
        <f>SUM(X9:AB9)</f>
        <v>99757</v>
      </c>
      <c r="X9" s="16">
        <f>'[1]sum-ship'!$N$9</f>
        <v>3409</v>
      </c>
      <c r="Y9" s="16">
        <f>'[1]sum-ship'!$N$36</f>
        <v>28078</v>
      </c>
      <c r="Z9" s="23">
        <f>'[1]sum-ship'!$N$89</f>
        <v>39793</v>
      </c>
      <c r="AA9" s="16">
        <f>'[1]sum-ship'!$N$146</f>
        <v>15071</v>
      </c>
      <c r="AB9" s="16">
        <f>'[1]sum-ship'!$N$184</f>
        <v>13406</v>
      </c>
      <c r="AC9" s="16">
        <f>SUM(AD9:AH9)</f>
        <v>384897</v>
      </c>
      <c r="AD9" s="16">
        <f t="shared" ref="AD9:AH10" si="1">F9+L9+R9+X9</f>
        <v>14357</v>
      </c>
      <c r="AE9" s="16">
        <f t="shared" si="1"/>
        <v>111485</v>
      </c>
      <c r="AF9" s="16">
        <f t="shared" si="1"/>
        <v>151887</v>
      </c>
      <c r="AG9" s="16">
        <f t="shared" si="1"/>
        <v>57369</v>
      </c>
      <c r="AH9" s="16">
        <f t="shared" si="1"/>
        <v>49799</v>
      </c>
      <c r="AJ9" s="20"/>
      <c r="AK9" s="20"/>
    </row>
    <row r="10" spans="1:37" x14ac:dyDescent="0.2">
      <c r="A10" s="7"/>
      <c r="B10" s="3" t="s">
        <v>3</v>
      </c>
      <c r="C10" s="3"/>
      <c r="D10" s="3"/>
      <c r="E10" s="16">
        <f>SUM(F10:J10)</f>
        <v>2155</v>
      </c>
      <c r="F10" s="16">
        <f>'[1]sum-ship'!$F$9</f>
        <v>878</v>
      </c>
      <c r="G10" s="16">
        <f>'[1]sum-ship'!$F$36</f>
        <v>444</v>
      </c>
      <c r="H10" s="16">
        <f>'[1]sum-ship'!$F$89</f>
        <v>168</v>
      </c>
      <c r="I10" s="16">
        <f>'[1]sum-ship'!$F$146</f>
        <v>161</v>
      </c>
      <c r="J10" s="16">
        <f>'[1]sum-ship'!$F$184</f>
        <v>504</v>
      </c>
      <c r="K10" s="16">
        <f>SUM(L10:P10)</f>
        <v>2587</v>
      </c>
      <c r="L10" s="16">
        <f>'[1]sum-ship'!$I$9</f>
        <v>1115</v>
      </c>
      <c r="M10" s="16">
        <f>'[1]sum-ship'!$I$36</f>
        <v>467</v>
      </c>
      <c r="N10" s="16">
        <f>'[1]sum-ship'!$I$89</f>
        <v>131</v>
      </c>
      <c r="O10" s="16">
        <f>'[1]sum-ship'!$I$146</f>
        <v>339</v>
      </c>
      <c r="P10" s="16">
        <f>'[1]sum-ship'!$I$184</f>
        <v>535</v>
      </c>
      <c r="Q10" s="16">
        <f>SUM(R10:V10)</f>
        <v>2718</v>
      </c>
      <c r="R10" s="16">
        <f>'[1]sum-ship'!$L$9</f>
        <v>1208</v>
      </c>
      <c r="S10" s="16">
        <f>'[1]sum-ship'!$L$36</f>
        <v>433</v>
      </c>
      <c r="T10" s="16">
        <f>'[1]sum-ship'!$L$89</f>
        <v>118</v>
      </c>
      <c r="U10" s="16">
        <f>'[1]sum-ship'!$L$146</f>
        <v>422</v>
      </c>
      <c r="V10" s="16">
        <f>'[1]sum-ship'!$L$184</f>
        <v>537</v>
      </c>
      <c r="W10" s="16">
        <f>SUM(X10:AB10)</f>
        <v>2738</v>
      </c>
      <c r="X10" s="16">
        <f>'[1]sum-ship'!$O$9</f>
        <v>1244</v>
      </c>
      <c r="Y10" s="16">
        <f>'[1]sum-ship'!$O$36</f>
        <v>511</v>
      </c>
      <c r="Z10" s="16">
        <f>'[1]sum-ship'!$O$89</f>
        <v>174</v>
      </c>
      <c r="AA10" s="16">
        <f>'[1]sum-ship'!$O$146</f>
        <v>273</v>
      </c>
      <c r="AB10" s="16">
        <f>'[1]sum-ship'!$O$184</f>
        <v>536</v>
      </c>
      <c r="AC10" s="16">
        <f>SUM(AD10:AH10)</f>
        <v>10198</v>
      </c>
      <c r="AD10" s="16">
        <f t="shared" si="1"/>
        <v>4445</v>
      </c>
      <c r="AE10" s="16">
        <f t="shared" si="1"/>
        <v>1855</v>
      </c>
      <c r="AF10" s="16">
        <f t="shared" si="1"/>
        <v>591</v>
      </c>
      <c r="AG10" s="16">
        <f t="shared" si="1"/>
        <v>1195</v>
      </c>
      <c r="AH10" s="16">
        <f t="shared" si="1"/>
        <v>2112</v>
      </c>
      <c r="AJ10" s="20"/>
      <c r="AK10" s="20"/>
    </row>
    <row r="11" spans="1:37" x14ac:dyDescent="0.2">
      <c r="A11" s="7"/>
      <c r="B11" s="3"/>
      <c r="C11" s="3"/>
      <c r="D11" s="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J11" s="20"/>
      <c r="AK11" s="20"/>
    </row>
    <row r="12" spans="1:37" ht="15" x14ac:dyDescent="0.25">
      <c r="A12" s="2" t="s">
        <v>28</v>
      </c>
      <c r="B12" s="3"/>
      <c r="C12" s="3"/>
      <c r="D12" s="3"/>
      <c r="E12" s="11">
        <f t="shared" ref="E12:AH12" si="2">+E14+E19</f>
        <v>47950011.150000006</v>
      </c>
      <c r="F12" s="11">
        <f t="shared" si="2"/>
        <v>20068770.850000001</v>
      </c>
      <c r="G12" s="11">
        <f t="shared" si="2"/>
        <v>9922835.7699999996</v>
      </c>
      <c r="H12" s="11">
        <f t="shared" si="2"/>
        <v>7095412.4199999999</v>
      </c>
      <c r="I12" s="11">
        <f t="shared" si="2"/>
        <v>5690581.6100000003</v>
      </c>
      <c r="J12" s="11">
        <f t="shared" si="2"/>
        <v>5172410.5</v>
      </c>
      <c r="K12" s="11">
        <f t="shared" si="2"/>
        <v>58511941.515000001</v>
      </c>
      <c r="L12" s="11">
        <f t="shared" si="2"/>
        <v>22505405.43</v>
      </c>
      <c r="M12" s="11">
        <f t="shared" si="2"/>
        <v>10912308.960000001</v>
      </c>
      <c r="N12" s="11">
        <f t="shared" si="2"/>
        <v>6187202.5549999997</v>
      </c>
      <c r="O12" s="11">
        <f t="shared" si="2"/>
        <v>13796041.57</v>
      </c>
      <c r="P12" s="11">
        <f t="shared" si="2"/>
        <v>5110983</v>
      </c>
      <c r="Q12" s="11">
        <f t="shared" si="2"/>
        <v>62429588.308000006</v>
      </c>
      <c r="R12" s="11">
        <f t="shared" si="2"/>
        <v>23202516.920000002</v>
      </c>
      <c r="S12" s="11">
        <f t="shared" si="2"/>
        <v>9125399.9730000012</v>
      </c>
      <c r="T12" s="11">
        <f t="shared" si="2"/>
        <v>6006558.71</v>
      </c>
      <c r="U12" s="11">
        <f t="shared" si="2"/>
        <v>18969174.705000002</v>
      </c>
      <c r="V12" s="11">
        <f t="shared" si="2"/>
        <v>5125938</v>
      </c>
      <c r="W12" s="11">
        <f t="shared" si="2"/>
        <v>54780519.68</v>
      </c>
      <c r="X12" s="11">
        <f t="shared" si="2"/>
        <v>22361269.07</v>
      </c>
      <c r="Y12" s="11">
        <f t="shared" si="2"/>
        <v>9586667.9399999976</v>
      </c>
      <c r="Z12" s="11">
        <f t="shared" si="2"/>
        <v>6958440.2620000001</v>
      </c>
      <c r="AA12" s="11">
        <f t="shared" si="2"/>
        <v>10523972.534</v>
      </c>
      <c r="AB12" s="11">
        <f t="shared" si="2"/>
        <v>5350169.8739999998</v>
      </c>
      <c r="AC12" s="11">
        <f t="shared" si="2"/>
        <v>223672060.65300003</v>
      </c>
      <c r="AD12" s="11">
        <f t="shared" si="2"/>
        <v>88137962.269999996</v>
      </c>
      <c r="AE12" s="11">
        <f t="shared" si="2"/>
        <v>39547212.642999999</v>
      </c>
      <c r="AF12" s="11">
        <f t="shared" si="2"/>
        <v>26247613.947000001</v>
      </c>
      <c r="AG12" s="11">
        <f t="shared" si="2"/>
        <v>48979770.419</v>
      </c>
      <c r="AH12" s="11">
        <f t="shared" si="2"/>
        <v>20759501.374000002</v>
      </c>
      <c r="AI12" s="24" t="s">
        <v>5</v>
      </c>
      <c r="AJ12" s="20"/>
      <c r="AK12" s="20"/>
    </row>
    <row r="13" spans="1:37" x14ac:dyDescent="0.2">
      <c r="A13" s="7"/>
      <c r="B13" s="3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7" x14ac:dyDescent="0.2">
      <c r="A14" s="7"/>
      <c r="B14" s="3" t="s">
        <v>2</v>
      </c>
      <c r="C14" s="3"/>
      <c r="D14" s="3"/>
      <c r="E14" s="17">
        <f t="shared" ref="E14:AH14" si="3">+E16+E17</f>
        <v>21698004.41</v>
      </c>
      <c r="F14" s="16">
        <f t="shared" si="3"/>
        <v>6886844.4400000004</v>
      </c>
      <c r="G14" s="16">
        <f t="shared" si="3"/>
        <v>3798329.08</v>
      </c>
      <c r="H14" s="16">
        <f t="shared" si="3"/>
        <v>5217191.74</v>
      </c>
      <c r="I14" s="16">
        <f t="shared" si="3"/>
        <v>3223457.6500000004</v>
      </c>
      <c r="J14" s="16">
        <f t="shared" si="3"/>
        <v>2572181.5</v>
      </c>
      <c r="K14" s="17">
        <f t="shared" si="3"/>
        <v>22004128.855</v>
      </c>
      <c r="L14" s="16">
        <f t="shared" si="3"/>
        <v>7564175.9199999999</v>
      </c>
      <c r="M14" s="16">
        <f t="shared" si="3"/>
        <v>3643923.34</v>
      </c>
      <c r="N14" s="16">
        <f t="shared" si="3"/>
        <v>4930315.8149999995</v>
      </c>
      <c r="O14" s="16">
        <f t="shared" si="3"/>
        <v>3183195.7800000003</v>
      </c>
      <c r="P14" s="16">
        <f t="shared" si="3"/>
        <v>2682518</v>
      </c>
      <c r="Q14" s="17">
        <f t="shared" si="3"/>
        <v>22371667.539999999</v>
      </c>
      <c r="R14" s="16">
        <f t="shared" si="3"/>
        <v>8594946.7300000004</v>
      </c>
      <c r="S14" s="16">
        <f t="shared" si="3"/>
        <v>3527613.7930000001</v>
      </c>
      <c r="T14" s="16">
        <f t="shared" si="3"/>
        <v>4519222.1119999997</v>
      </c>
      <c r="U14" s="16">
        <f t="shared" si="3"/>
        <v>3161030.9049999998</v>
      </c>
      <c r="V14" s="16">
        <f t="shared" si="3"/>
        <v>2568854</v>
      </c>
      <c r="W14" s="17">
        <f t="shared" si="3"/>
        <v>22977402.428999998</v>
      </c>
      <c r="X14" s="16">
        <f t="shared" si="3"/>
        <v>8647612.2599999998</v>
      </c>
      <c r="Y14" s="16">
        <f t="shared" si="3"/>
        <v>3594616.6099999994</v>
      </c>
      <c r="Z14" s="16">
        <f t="shared" si="3"/>
        <v>4962567.1370000001</v>
      </c>
      <c r="AA14" s="16">
        <f t="shared" si="3"/>
        <v>3115104.8279999997</v>
      </c>
      <c r="AB14" s="16">
        <f t="shared" si="3"/>
        <v>2657501.594</v>
      </c>
      <c r="AC14" s="17">
        <f t="shared" si="3"/>
        <v>89051203.233999997</v>
      </c>
      <c r="AD14" s="16">
        <f t="shared" si="3"/>
        <v>31693579.349999998</v>
      </c>
      <c r="AE14" s="16">
        <f t="shared" si="3"/>
        <v>14564482.822999999</v>
      </c>
      <c r="AF14" s="16">
        <f t="shared" si="3"/>
        <v>19629296.804000001</v>
      </c>
      <c r="AG14" s="16">
        <f t="shared" si="3"/>
        <v>12682789.163000001</v>
      </c>
      <c r="AH14" s="16">
        <f t="shared" si="3"/>
        <v>10481055.094000001</v>
      </c>
    </row>
    <row r="15" spans="1:37" x14ac:dyDescent="0.2">
      <c r="A15" s="7"/>
      <c r="B15" s="3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7" x14ac:dyDescent="0.2">
      <c r="A16" s="7"/>
      <c r="B16" s="3"/>
      <c r="C16" s="3" t="s">
        <v>11</v>
      </c>
      <c r="D16" s="3"/>
      <c r="E16" s="16">
        <f>SUM(F16:J16)</f>
        <v>11869729.82</v>
      </c>
      <c r="F16" s="16">
        <f>'[2]sum-cargo'!$F$10</f>
        <v>2957738.13</v>
      </c>
      <c r="G16" s="16">
        <f>'[2]sum-cargo'!$F$37</f>
        <v>2098659</v>
      </c>
      <c r="H16" s="16">
        <f>'[2]sum-cargo'!$F$90</f>
        <v>3399119.2</v>
      </c>
      <c r="I16" s="16">
        <f>'[2]sum-cargo'!$F$147</f>
        <v>1718082.99</v>
      </c>
      <c r="J16" s="16">
        <f>'[2]sum-cargo'!$F$186</f>
        <v>1696130.5</v>
      </c>
      <c r="K16" s="16">
        <f>SUM(L16:P16)</f>
        <v>12304078.25</v>
      </c>
      <c r="L16" s="16">
        <f>'[2]sum-cargo'!$M$10</f>
        <v>3357281.4299999997</v>
      </c>
      <c r="M16" s="16">
        <f>'[2]sum-cargo'!$M$37</f>
        <v>2085499.84</v>
      </c>
      <c r="N16" s="16">
        <f>'[2]sum-cargo'!$M$90</f>
        <v>3224410.69</v>
      </c>
      <c r="O16" s="16">
        <f>'[2]sum-cargo'!$M$147</f>
        <v>1745503.29</v>
      </c>
      <c r="P16" s="16">
        <f>'[2]sum-cargo'!$M$186</f>
        <v>1891383</v>
      </c>
      <c r="Q16" s="16">
        <f>SUM(R16:V16)</f>
        <v>12931159.468999999</v>
      </c>
      <c r="R16" s="16">
        <f>'[2]sum-cargo'!$T$10</f>
        <v>4144865.37</v>
      </c>
      <c r="S16" s="16">
        <f>'[2]sum-cargo'!$T$37</f>
        <v>2137623.9130000002</v>
      </c>
      <c r="T16" s="16">
        <f>'[2]sum-cargo'!$T$90</f>
        <v>3139625.9059999995</v>
      </c>
      <c r="U16" s="16">
        <f>'[2]sum-cargo'!$T$147</f>
        <v>1668148.28</v>
      </c>
      <c r="V16" s="16">
        <f>'[2]sum-cargo'!$T$186</f>
        <v>1840896</v>
      </c>
      <c r="W16" s="16">
        <f>SUM(X16:AB16)</f>
        <v>12935922.582999999</v>
      </c>
      <c r="X16" s="16">
        <f>'[2]sum-cargo'!$AA$10</f>
        <v>3908447.7199999997</v>
      </c>
      <c r="Y16" s="16">
        <f>'[2]sum-cargo'!$AA$37</f>
        <v>2314781.0099999998</v>
      </c>
      <c r="Z16" s="16">
        <f>'[2]sum-cargo'!$AA$90</f>
        <v>3174552.48</v>
      </c>
      <c r="AA16" s="16">
        <f>'[2]sum-cargo'!$AA$147</f>
        <v>1630976.3729999999</v>
      </c>
      <c r="AB16" s="16">
        <f>'[2]sum-cargo'!$AA$186</f>
        <v>1907165</v>
      </c>
      <c r="AC16" s="16">
        <f>SUM(AD16:AH16)</f>
        <v>50040890.121999994</v>
      </c>
      <c r="AD16" s="16">
        <f t="shared" ref="AD16:AH17" si="4">F16+L16+R16+X16</f>
        <v>14368332.649999999</v>
      </c>
      <c r="AE16" s="16">
        <f t="shared" si="4"/>
        <v>8636563.7630000003</v>
      </c>
      <c r="AF16" s="16">
        <f t="shared" si="4"/>
        <v>12937708.276000001</v>
      </c>
      <c r="AG16" s="16">
        <f t="shared" si="4"/>
        <v>6762710.9330000002</v>
      </c>
      <c r="AH16" s="16">
        <f t="shared" si="4"/>
        <v>7335574.5</v>
      </c>
    </row>
    <row r="17" spans="1:34" x14ac:dyDescent="0.2">
      <c r="A17" s="7"/>
      <c r="B17" s="3"/>
      <c r="C17" s="3" t="s">
        <v>12</v>
      </c>
      <c r="D17" s="3"/>
      <c r="E17" s="16">
        <f>SUM(F17:J17)</f>
        <v>9828274.5899999999</v>
      </c>
      <c r="F17" s="16">
        <f>'[2]sum-cargo'!$G$10</f>
        <v>3929106.3100000005</v>
      </c>
      <c r="G17" s="16">
        <f>'[2]sum-cargo'!$G$37</f>
        <v>1699670.0799999998</v>
      </c>
      <c r="H17" s="16">
        <f>'[2]sum-cargo'!$G$90</f>
        <v>1818072.54</v>
      </c>
      <c r="I17" s="16">
        <f>'[2]sum-cargo'!$G$147</f>
        <v>1505374.6600000001</v>
      </c>
      <c r="J17" s="16">
        <f>'[2]sum-cargo'!$G$186</f>
        <v>876051</v>
      </c>
      <c r="K17" s="16">
        <f>SUM(L17:P17)</f>
        <v>9700050.6050000004</v>
      </c>
      <c r="L17" s="16">
        <f>'[2]sum-cargo'!$N$10</f>
        <v>4206894.49</v>
      </c>
      <c r="M17" s="16">
        <f>'[2]sum-cargo'!$N$37</f>
        <v>1558423.5</v>
      </c>
      <c r="N17" s="16">
        <f>'[2]sum-cargo'!$N$90</f>
        <v>1705905.125</v>
      </c>
      <c r="O17" s="16">
        <f>'[2]sum-cargo'!$N$147</f>
        <v>1437692.49</v>
      </c>
      <c r="P17" s="16">
        <f>'[2]sum-cargo'!$N$186</f>
        <v>791135</v>
      </c>
      <c r="Q17" s="16">
        <f>SUM(R17:V17)</f>
        <v>9440508.0709999986</v>
      </c>
      <c r="R17" s="16">
        <f>'[2]sum-cargo'!$U$10</f>
        <v>4450081.3599999994</v>
      </c>
      <c r="S17" s="16">
        <f>'[2]sum-cargo'!$U$37</f>
        <v>1389989.88</v>
      </c>
      <c r="T17" s="16">
        <f>'[2]sum-cargo'!$U$90</f>
        <v>1379596.206</v>
      </c>
      <c r="U17" s="16">
        <f>'[2]sum-cargo'!$U$147</f>
        <v>1492882.6249999998</v>
      </c>
      <c r="V17" s="16">
        <f>'[2]sum-cargo'!$U$186</f>
        <v>727958</v>
      </c>
      <c r="W17" s="16">
        <f>SUM(X17:AB17)</f>
        <v>10041479.846000001</v>
      </c>
      <c r="X17" s="16">
        <f>'[2]sum-cargo'!$AB$10</f>
        <v>4739164.54</v>
      </c>
      <c r="Y17" s="16">
        <f>'[2]sum-cargo'!$AB$37</f>
        <v>1279835.5999999999</v>
      </c>
      <c r="Z17" s="16">
        <f>'[2]sum-cargo'!$AB$90</f>
        <v>1788014.6570000001</v>
      </c>
      <c r="AA17" s="16">
        <f>'[2]sum-cargo'!$AB$147</f>
        <v>1484128.4549999998</v>
      </c>
      <c r="AB17" s="16">
        <f>'[2]sum-cargo'!$AB$186</f>
        <v>750336.59400000004</v>
      </c>
      <c r="AC17" s="16">
        <f>SUM(AD17:AH17)</f>
        <v>39010313.111999996</v>
      </c>
      <c r="AD17" s="16">
        <f t="shared" si="4"/>
        <v>17325246.699999999</v>
      </c>
      <c r="AE17" s="16">
        <f t="shared" si="4"/>
        <v>5927919.0599999996</v>
      </c>
      <c r="AF17" s="16">
        <f t="shared" si="4"/>
        <v>6691588.5280000009</v>
      </c>
      <c r="AG17" s="16">
        <f t="shared" si="4"/>
        <v>5920078.2300000004</v>
      </c>
      <c r="AH17" s="16">
        <f t="shared" si="4"/>
        <v>3145480.594</v>
      </c>
    </row>
    <row r="18" spans="1:34" x14ac:dyDescent="0.2">
      <c r="A18" s="7"/>
      <c r="B18" s="3"/>
      <c r="C18" s="3"/>
      <c r="D18" s="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">
      <c r="A19" s="7"/>
      <c r="B19" s="3" t="s">
        <v>3</v>
      </c>
      <c r="C19" s="3"/>
      <c r="D19" s="3"/>
      <c r="E19" s="17">
        <f t="shared" ref="E19:AH19" si="5">+E21+E22</f>
        <v>26252006.740000002</v>
      </c>
      <c r="F19" s="16">
        <f t="shared" si="5"/>
        <v>13181926.41</v>
      </c>
      <c r="G19" s="16">
        <f t="shared" si="5"/>
        <v>6124506.6900000004</v>
      </c>
      <c r="H19" s="16">
        <f t="shared" si="5"/>
        <v>1878220.6799999997</v>
      </c>
      <c r="I19" s="16">
        <f t="shared" si="5"/>
        <v>2467123.96</v>
      </c>
      <c r="J19" s="16">
        <f t="shared" si="5"/>
        <v>2600229</v>
      </c>
      <c r="K19" s="17">
        <f t="shared" si="5"/>
        <v>36507812.660000004</v>
      </c>
      <c r="L19" s="16">
        <f t="shared" si="5"/>
        <v>14941229.510000002</v>
      </c>
      <c r="M19" s="16">
        <f t="shared" si="5"/>
        <v>7268385.6200000001</v>
      </c>
      <c r="N19" s="16">
        <f t="shared" si="5"/>
        <v>1256886.7400000002</v>
      </c>
      <c r="O19" s="16">
        <f t="shared" si="5"/>
        <v>10612845.789999999</v>
      </c>
      <c r="P19" s="16">
        <f t="shared" si="5"/>
        <v>2428465</v>
      </c>
      <c r="Q19" s="17">
        <f t="shared" si="5"/>
        <v>40057920.768000007</v>
      </c>
      <c r="R19" s="16">
        <f t="shared" si="5"/>
        <v>14607570.190000001</v>
      </c>
      <c r="S19" s="16">
        <f t="shared" si="5"/>
        <v>5597786.1800000006</v>
      </c>
      <c r="T19" s="16">
        <f t="shared" si="5"/>
        <v>1487336.598</v>
      </c>
      <c r="U19" s="16">
        <f t="shared" si="5"/>
        <v>15808143.800000001</v>
      </c>
      <c r="V19" s="16">
        <f t="shared" si="5"/>
        <v>2557084</v>
      </c>
      <c r="W19" s="17">
        <f t="shared" si="5"/>
        <v>31803117.251000002</v>
      </c>
      <c r="X19" s="16">
        <f t="shared" si="5"/>
        <v>13713656.810000001</v>
      </c>
      <c r="Y19" s="16">
        <f t="shared" si="5"/>
        <v>5992051.3299999991</v>
      </c>
      <c r="Z19" s="16">
        <f t="shared" si="5"/>
        <v>1995873.125</v>
      </c>
      <c r="AA19" s="16">
        <f t="shared" si="5"/>
        <v>7408867.7060000002</v>
      </c>
      <c r="AB19" s="16">
        <f t="shared" si="5"/>
        <v>2692668.2800000003</v>
      </c>
      <c r="AC19" s="17">
        <f t="shared" si="5"/>
        <v>134620857.41900003</v>
      </c>
      <c r="AD19" s="16">
        <f t="shared" si="5"/>
        <v>56444382.920000002</v>
      </c>
      <c r="AE19" s="16">
        <f t="shared" si="5"/>
        <v>24982729.82</v>
      </c>
      <c r="AF19" s="16">
        <f t="shared" si="5"/>
        <v>6618317.1429999992</v>
      </c>
      <c r="AG19" s="16">
        <f t="shared" si="5"/>
        <v>36296981.255999997</v>
      </c>
      <c r="AH19" s="16">
        <f t="shared" si="5"/>
        <v>10278446.280000001</v>
      </c>
    </row>
    <row r="20" spans="1:34" x14ac:dyDescent="0.2">
      <c r="A20" s="7"/>
      <c r="B20" s="3"/>
      <c r="C20" s="3"/>
      <c r="D20" s="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x14ac:dyDescent="0.2">
      <c r="A21" s="7"/>
      <c r="B21" s="3"/>
      <c r="C21" s="3" t="s">
        <v>13</v>
      </c>
      <c r="D21" s="3"/>
      <c r="E21" s="16">
        <f>SUM(F21:J21)</f>
        <v>16560604.460000001</v>
      </c>
      <c r="F21" s="16">
        <f>'[2]sum-cargo'!$I$10</f>
        <v>10209890.1</v>
      </c>
      <c r="G21" s="16">
        <f>'[2]sum-cargo'!$I$37</f>
        <v>3875451.42</v>
      </c>
      <c r="H21" s="16">
        <f>'[2]sum-cargo'!$I$90</f>
        <v>503961.13</v>
      </c>
      <c r="I21" s="16">
        <f>'[2]sum-cargo'!$I$147</f>
        <v>729162.81</v>
      </c>
      <c r="J21" s="16">
        <f>'[2]sum-cargo'!$I$186</f>
        <v>1242139</v>
      </c>
      <c r="K21" s="16">
        <f>SUM(L21:P21)</f>
        <v>18779670.090000004</v>
      </c>
      <c r="L21" s="16">
        <f>'[2]sum-cargo'!$P$10</f>
        <v>11997099.65</v>
      </c>
      <c r="M21" s="16">
        <f>'[2]sum-cargo'!$P$37</f>
        <v>4431482.8099999996</v>
      </c>
      <c r="N21" s="16">
        <f>'[2]sum-cargo'!$P$90</f>
        <v>439743.12</v>
      </c>
      <c r="O21" s="16">
        <f>'[2]sum-cargo'!$P$147</f>
        <v>932288.51</v>
      </c>
      <c r="P21" s="16">
        <f>'[2]sum-cargo'!$P$186</f>
        <v>979056</v>
      </c>
      <c r="Q21" s="16">
        <f>SUM(R21:V21)</f>
        <v>19525137.017000001</v>
      </c>
      <c r="R21" s="16">
        <f>'[2]sum-cargo'!$W$10</f>
        <v>12363873.780000001</v>
      </c>
      <c r="S21" s="16">
        <f>'[2]sum-cargo'!$W$37</f>
        <v>4442805.4800000004</v>
      </c>
      <c r="T21" s="16">
        <f>'[2]sum-cargo'!$W$90</f>
        <v>553702.68700000003</v>
      </c>
      <c r="U21" s="16">
        <f>'[2]sum-cargo'!$W$147</f>
        <v>873157.07000000007</v>
      </c>
      <c r="V21" s="16">
        <f>'[2]sum-cargo'!$W$186</f>
        <v>1291598</v>
      </c>
      <c r="W21" s="16">
        <f>SUM(X21:AB21)</f>
        <v>18900132.473999999</v>
      </c>
      <c r="X21" s="16">
        <f>'[2]sum-cargo'!$AD$10</f>
        <v>11608882.42</v>
      </c>
      <c r="Y21" s="16">
        <f>'[2]sum-cargo'!$AD$37</f>
        <v>4431571.6899999995</v>
      </c>
      <c r="Z21" s="16">
        <f>'[2]sum-cargo'!$AD$90</f>
        <v>703496.00399999996</v>
      </c>
      <c r="AA21" s="16">
        <f>'[2]sum-cargo'!$AD$147</f>
        <v>930172.36</v>
      </c>
      <c r="AB21" s="16">
        <f>'[2]sum-cargo'!$AD$186</f>
        <v>1226010</v>
      </c>
      <c r="AC21" s="16">
        <f>SUM(AD21:AH21)</f>
        <v>73765544.041000009</v>
      </c>
      <c r="AD21" s="16">
        <f t="shared" ref="AD21:AH22" si="6">F21+L21+R21+X21</f>
        <v>46179745.950000003</v>
      </c>
      <c r="AE21" s="16">
        <f t="shared" si="6"/>
        <v>17181311.399999999</v>
      </c>
      <c r="AF21" s="16">
        <f t="shared" si="6"/>
        <v>2200902.9409999996</v>
      </c>
      <c r="AG21" s="16">
        <f t="shared" si="6"/>
        <v>3464780.75</v>
      </c>
      <c r="AH21" s="16">
        <f t="shared" si="6"/>
        <v>4738803</v>
      </c>
    </row>
    <row r="22" spans="1:34" x14ac:dyDescent="0.2">
      <c r="A22" s="7"/>
      <c r="B22" s="3"/>
      <c r="C22" s="3" t="s">
        <v>14</v>
      </c>
      <c r="D22" s="3"/>
      <c r="E22" s="16">
        <f>SUM(F22:J22)</f>
        <v>9691402.2799999993</v>
      </c>
      <c r="F22" s="16">
        <f>'[2]sum-cargo'!$J$10</f>
        <v>2972036.31</v>
      </c>
      <c r="G22" s="16">
        <f>'[2]sum-cargo'!$J$37</f>
        <v>2249055.2700000005</v>
      </c>
      <c r="H22" s="16">
        <f>'[2]sum-cargo'!$J$90</f>
        <v>1374259.5499999998</v>
      </c>
      <c r="I22" s="16">
        <f>'[2]sum-cargo'!$J$147</f>
        <v>1737961.15</v>
      </c>
      <c r="J22" s="16">
        <f>'[2]sum-cargo'!$J$186</f>
        <v>1358090</v>
      </c>
      <c r="K22" s="16">
        <f>SUM(L22:P22)</f>
        <v>17728142.57</v>
      </c>
      <c r="L22" s="16">
        <f>'[2]sum-cargo'!$Q$10</f>
        <v>2944129.8600000003</v>
      </c>
      <c r="M22" s="16">
        <f>'[2]sum-cargo'!$Q$37</f>
        <v>2836902.8100000005</v>
      </c>
      <c r="N22" s="16">
        <f>'[2]sum-cargo'!$Q$90</f>
        <v>817143.62000000011</v>
      </c>
      <c r="O22" s="16">
        <f>'[2]sum-cargo'!$Q$147</f>
        <v>9680557.2799999993</v>
      </c>
      <c r="P22" s="16">
        <f>'[2]sum-cargo'!$Q$186</f>
        <v>1449409</v>
      </c>
      <c r="Q22" s="16">
        <f>SUM(R22:V22)</f>
        <v>20532783.751000002</v>
      </c>
      <c r="R22" s="16">
        <f>'[2]sum-cargo'!$X$10</f>
        <v>2243696.41</v>
      </c>
      <c r="S22" s="16">
        <f>'[2]sum-cargo'!$X$37</f>
        <v>1154980.7000000002</v>
      </c>
      <c r="T22" s="16">
        <f>'[2]sum-cargo'!$X$90</f>
        <v>933633.91099999996</v>
      </c>
      <c r="U22" s="16">
        <f>'[2]sum-cargo'!$X$147</f>
        <v>14934986.73</v>
      </c>
      <c r="V22" s="16">
        <f>'[2]sum-cargo'!$X$186</f>
        <v>1265486</v>
      </c>
      <c r="W22" s="16">
        <f>SUM(X22:AB22)</f>
        <v>12902984.777000001</v>
      </c>
      <c r="X22" s="16">
        <f>'[2]sum-cargo'!$AE$10</f>
        <v>2104774.39</v>
      </c>
      <c r="Y22" s="16">
        <f>'[2]sum-cargo'!$AE$37</f>
        <v>1560479.64</v>
      </c>
      <c r="Z22" s="16">
        <f>'[2]sum-cargo'!$AE$90</f>
        <v>1292377.121</v>
      </c>
      <c r="AA22" s="16">
        <f>'[2]sum-cargo'!$AE$147</f>
        <v>6478695.3459999999</v>
      </c>
      <c r="AB22" s="16">
        <f>'[2]sum-cargo'!$AE$186</f>
        <v>1466658.28</v>
      </c>
      <c r="AC22" s="16">
        <f>SUM(AD22:AH22)</f>
        <v>60855313.378000006</v>
      </c>
      <c r="AD22" s="16">
        <f t="shared" si="6"/>
        <v>10264636.970000001</v>
      </c>
      <c r="AE22" s="16">
        <f t="shared" si="6"/>
        <v>7801418.4200000009</v>
      </c>
      <c r="AF22" s="16">
        <f t="shared" si="6"/>
        <v>4417414.2019999996</v>
      </c>
      <c r="AG22" s="16">
        <f t="shared" si="6"/>
        <v>32832200.506000001</v>
      </c>
      <c r="AH22" s="16">
        <f t="shared" si="6"/>
        <v>5539643.2800000003</v>
      </c>
    </row>
    <row r="23" spans="1:34" x14ac:dyDescent="0.2">
      <c r="A23" s="7"/>
      <c r="B23" s="3"/>
      <c r="C23" s="3"/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15" x14ac:dyDescent="0.25">
      <c r="A24" s="2" t="s">
        <v>29</v>
      </c>
      <c r="B24" s="3"/>
      <c r="C24" s="3"/>
      <c r="D24" s="3"/>
      <c r="E24" s="11">
        <f t="shared" ref="E24:AH24" si="7">+E26+E31</f>
        <v>1430519.25</v>
      </c>
      <c r="F24" s="11">
        <f t="shared" si="7"/>
        <v>975306.75</v>
      </c>
      <c r="G24" s="11">
        <f t="shared" si="7"/>
        <v>64708.25</v>
      </c>
      <c r="H24" s="11">
        <f t="shared" si="7"/>
        <v>94300.25</v>
      </c>
      <c r="I24" s="11">
        <f t="shared" si="7"/>
        <v>74987.5</v>
      </c>
      <c r="J24" s="11">
        <f t="shared" si="7"/>
        <v>221216.5</v>
      </c>
      <c r="K24" s="11">
        <f t="shared" si="7"/>
        <v>1451833.75</v>
      </c>
      <c r="L24" s="11">
        <f t="shared" si="7"/>
        <v>979604.95</v>
      </c>
      <c r="M24" s="11">
        <f t="shared" si="7"/>
        <v>64225.75</v>
      </c>
      <c r="N24" s="11">
        <f t="shared" si="7"/>
        <v>90157</v>
      </c>
      <c r="O24" s="11">
        <f t="shared" si="7"/>
        <v>80490</v>
      </c>
      <c r="P24" s="11">
        <f t="shared" si="7"/>
        <v>237356.05</v>
      </c>
      <c r="Q24" s="11">
        <f t="shared" si="7"/>
        <v>1443435.8</v>
      </c>
      <c r="R24" s="11">
        <f t="shared" si="7"/>
        <v>979927.5</v>
      </c>
      <c r="S24" s="11">
        <f t="shared" si="7"/>
        <v>58545</v>
      </c>
      <c r="T24" s="11">
        <f t="shared" si="7"/>
        <v>103011.25</v>
      </c>
      <c r="U24" s="11">
        <f t="shared" si="7"/>
        <v>85870</v>
      </c>
      <c r="V24" s="11">
        <f t="shared" si="7"/>
        <v>216082.05</v>
      </c>
      <c r="W24" s="11">
        <f t="shared" si="7"/>
        <v>1536049.3</v>
      </c>
      <c r="X24" s="11">
        <f t="shared" si="7"/>
        <v>1041420.75</v>
      </c>
      <c r="Y24" s="11">
        <f t="shared" si="7"/>
        <v>62491.25</v>
      </c>
      <c r="Z24" s="11">
        <f t="shared" si="7"/>
        <v>95241.5</v>
      </c>
      <c r="AA24" s="11">
        <f t="shared" si="7"/>
        <v>85042</v>
      </c>
      <c r="AB24" s="11">
        <f t="shared" si="7"/>
        <v>251853.8</v>
      </c>
      <c r="AC24" s="11">
        <f t="shared" si="7"/>
        <v>5861838.1000000006</v>
      </c>
      <c r="AD24" s="11">
        <f t="shared" si="7"/>
        <v>3976259.95</v>
      </c>
      <c r="AE24" s="11">
        <f t="shared" si="7"/>
        <v>249970.25</v>
      </c>
      <c r="AF24" s="11">
        <f t="shared" si="7"/>
        <v>382710</v>
      </c>
      <c r="AG24" s="11">
        <f t="shared" si="7"/>
        <v>326389.5</v>
      </c>
      <c r="AH24" s="11">
        <f t="shared" si="7"/>
        <v>926508.39999999991</v>
      </c>
    </row>
    <row r="25" spans="1:34" x14ac:dyDescent="0.2">
      <c r="A25" s="7"/>
      <c r="B25" s="3"/>
      <c r="C25" s="3"/>
      <c r="D25" s="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7"/>
      <c r="B26" s="3" t="s">
        <v>2</v>
      </c>
      <c r="C26" s="3"/>
      <c r="D26" s="3"/>
      <c r="E26" s="17">
        <f t="shared" ref="E26:AH26" si="8">+E28+E29</f>
        <v>567778.5</v>
      </c>
      <c r="F26" s="16">
        <f t="shared" si="8"/>
        <v>272572.25</v>
      </c>
      <c r="G26" s="16">
        <f t="shared" si="8"/>
        <v>27864</v>
      </c>
      <c r="H26" s="16">
        <f t="shared" si="8"/>
        <v>94300.25</v>
      </c>
      <c r="I26" s="16">
        <f t="shared" si="8"/>
        <v>74987.5</v>
      </c>
      <c r="J26" s="16">
        <f t="shared" si="8"/>
        <v>98054.5</v>
      </c>
      <c r="K26" s="17">
        <f t="shared" si="8"/>
        <v>577419.69999999995</v>
      </c>
      <c r="L26" s="16">
        <f t="shared" si="8"/>
        <v>274739.20000000001</v>
      </c>
      <c r="M26" s="16">
        <f t="shared" si="8"/>
        <v>30687.5</v>
      </c>
      <c r="N26" s="16">
        <f t="shared" si="8"/>
        <v>90157</v>
      </c>
      <c r="O26" s="16">
        <f t="shared" si="8"/>
        <v>80490</v>
      </c>
      <c r="P26" s="16">
        <f t="shared" si="8"/>
        <v>101346</v>
      </c>
      <c r="Q26" s="17">
        <f t="shared" si="8"/>
        <v>606856</v>
      </c>
      <c r="R26" s="16">
        <f t="shared" si="8"/>
        <v>285518.75</v>
      </c>
      <c r="S26" s="16">
        <f t="shared" si="8"/>
        <v>29055</v>
      </c>
      <c r="T26" s="16">
        <f t="shared" si="8"/>
        <v>103011.25</v>
      </c>
      <c r="U26" s="16">
        <f t="shared" si="8"/>
        <v>85870</v>
      </c>
      <c r="V26" s="16">
        <f t="shared" si="8"/>
        <v>103401</v>
      </c>
      <c r="W26" s="17">
        <f t="shared" si="8"/>
        <v>627656.5</v>
      </c>
      <c r="X26" s="16">
        <f t="shared" si="8"/>
        <v>305021</v>
      </c>
      <c r="Y26" s="16">
        <f t="shared" si="8"/>
        <v>29377.5</v>
      </c>
      <c r="Z26" s="16">
        <f t="shared" si="8"/>
        <v>95061.5</v>
      </c>
      <c r="AA26" s="16">
        <f t="shared" si="8"/>
        <v>85042</v>
      </c>
      <c r="AB26" s="16">
        <f t="shared" si="8"/>
        <v>113154.5</v>
      </c>
      <c r="AC26" s="17">
        <f t="shared" si="8"/>
        <v>2379710.7000000002</v>
      </c>
      <c r="AD26" s="16">
        <f t="shared" si="8"/>
        <v>1137851.2</v>
      </c>
      <c r="AE26" s="16">
        <f t="shared" si="8"/>
        <v>116984</v>
      </c>
      <c r="AF26" s="16">
        <f t="shared" si="8"/>
        <v>382530</v>
      </c>
      <c r="AG26" s="16">
        <f t="shared" si="8"/>
        <v>326389.5</v>
      </c>
      <c r="AH26" s="16">
        <f t="shared" si="8"/>
        <v>415956</v>
      </c>
    </row>
    <row r="27" spans="1:34" x14ac:dyDescent="0.2">
      <c r="A27" s="7"/>
      <c r="B27" s="3"/>
      <c r="C27" s="3"/>
      <c r="D27" s="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7"/>
      <c r="B28" s="3"/>
      <c r="C28" s="3" t="s">
        <v>11</v>
      </c>
      <c r="D28" s="3"/>
      <c r="E28" s="16">
        <f>SUM(F28:J28)</f>
        <v>289596.5</v>
      </c>
      <c r="F28" s="16">
        <f>'[3]sum-teu'!$F$10</f>
        <v>135060.75</v>
      </c>
      <c r="G28" s="16">
        <f>'[3]sum-teu'!$F$37</f>
        <v>15088</v>
      </c>
      <c r="H28" s="16">
        <f>'[3]sum-teu'!$F$90</f>
        <v>47143.25</v>
      </c>
      <c r="I28" s="16">
        <f>'[3]sum-teu'!$F$147</f>
        <v>37749.5</v>
      </c>
      <c r="J28" s="16">
        <f>'[3]sum-teu'!$F$184</f>
        <v>54555</v>
      </c>
      <c r="K28" s="16">
        <f>SUM(L28:P28)</f>
        <v>294414.25</v>
      </c>
      <c r="L28" s="16">
        <f>'[3]sum-teu'!$M$10</f>
        <v>134399.75</v>
      </c>
      <c r="M28" s="16">
        <f>'[3]sum-teu'!$M$37</f>
        <v>15737.5</v>
      </c>
      <c r="N28" s="16">
        <f>'[3]sum-teu'!$M$90</f>
        <v>47647.5</v>
      </c>
      <c r="O28" s="16">
        <f>'[3]sum-teu'!$M$147</f>
        <v>40068</v>
      </c>
      <c r="P28" s="16">
        <f>'[3]sum-teu'!$M$184</f>
        <v>56561.5</v>
      </c>
      <c r="Q28" s="16">
        <f>SUM(R28:V28)</f>
        <v>312690</v>
      </c>
      <c r="R28" s="16">
        <f>'[3]sum-teu'!$T$10</f>
        <v>139073.25</v>
      </c>
      <c r="S28" s="16">
        <f>'[3]sum-teu'!$T$37</f>
        <v>14881.5</v>
      </c>
      <c r="T28" s="16">
        <f>'[3]sum-teu'!$T$90</f>
        <v>59387.25</v>
      </c>
      <c r="U28" s="16">
        <f>'[3]sum-teu'!$T$147</f>
        <v>42977</v>
      </c>
      <c r="V28" s="16">
        <f>'[3]sum-teu'!$T$184</f>
        <v>56371</v>
      </c>
      <c r="W28" s="16">
        <f>SUM(X28:AB28)</f>
        <v>318197.5</v>
      </c>
      <c r="X28" s="16">
        <f>'[3]sum-teu'!$AA$10</f>
        <v>147742.75</v>
      </c>
      <c r="Y28" s="16">
        <f>'[3]sum-teu'!$AA$37</f>
        <v>15039.5</v>
      </c>
      <c r="Z28" s="16">
        <f>'[3]sum-teu'!$AA$90</f>
        <v>50798.75</v>
      </c>
      <c r="AA28" s="16">
        <f>'[3]sum-teu'!$AA$147</f>
        <v>42565</v>
      </c>
      <c r="AB28" s="16">
        <f>'[3]sum-teu'!$AA$184</f>
        <v>62051.5</v>
      </c>
      <c r="AC28" s="16">
        <f>SUM(AD28:AH28)</f>
        <v>1214898.25</v>
      </c>
      <c r="AD28" s="16">
        <f t="shared" ref="AD28:AH29" si="9">F28+L28+R28+X28</f>
        <v>556276.5</v>
      </c>
      <c r="AE28" s="16">
        <f t="shared" si="9"/>
        <v>60746.5</v>
      </c>
      <c r="AF28" s="16">
        <f t="shared" si="9"/>
        <v>204976.75</v>
      </c>
      <c r="AG28" s="16">
        <f t="shared" si="9"/>
        <v>163359.5</v>
      </c>
      <c r="AH28" s="16">
        <f t="shared" si="9"/>
        <v>229539</v>
      </c>
    </row>
    <row r="29" spans="1:34" x14ac:dyDescent="0.2">
      <c r="A29" s="7"/>
      <c r="B29" s="3"/>
      <c r="C29" s="3" t="s">
        <v>12</v>
      </c>
      <c r="D29" s="3"/>
      <c r="E29" s="16">
        <f>SUM(F29:J29)</f>
        <v>278182</v>
      </c>
      <c r="F29" s="16">
        <f>'[3]sum-teu'!$G$10</f>
        <v>137511.5</v>
      </c>
      <c r="G29" s="16">
        <f>'[3]sum-teu'!$G$37</f>
        <v>12776</v>
      </c>
      <c r="H29" s="16">
        <f>'[3]sum-teu'!$G$90</f>
        <v>47157</v>
      </c>
      <c r="I29" s="16">
        <f>'[3]sum-teu'!$G$147</f>
        <v>37238</v>
      </c>
      <c r="J29" s="16">
        <f>'[3]sum-teu'!$G$184</f>
        <v>43499.5</v>
      </c>
      <c r="K29" s="16">
        <f>SUM(L29:P29)</f>
        <v>283005.45</v>
      </c>
      <c r="L29" s="16">
        <f>'[3]sum-teu'!$N$10</f>
        <v>140339.45000000001</v>
      </c>
      <c r="M29" s="16">
        <f>'[3]sum-teu'!$N$37</f>
        <v>14950</v>
      </c>
      <c r="N29" s="16">
        <f>'[3]sum-teu'!$N$90</f>
        <v>42509.5</v>
      </c>
      <c r="O29" s="16">
        <f>'[3]sum-teu'!$N$147</f>
        <v>40422</v>
      </c>
      <c r="P29" s="16">
        <f>'[3]sum-teu'!$N$184</f>
        <v>44784.5</v>
      </c>
      <c r="Q29" s="16">
        <f>SUM(R29:V29)</f>
        <v>294166</v>
      </c>
      <c r="R29" s="16">
        <f>'[3]sum-teu'!$U$10</f>
        <v>146445.5</v>
      </c>
      <c r="S29" s="16">
        <f>'[3]sum-teu'!$U$37</f>
        <v>14173.5</v>
      </c>
      <c r="T29" s="16">
        <f>'[3]sum-teu'!$U$90</f>
        <v>43624</v>
      </c>
      <c r="U29" s="16">
        <f>'[3]sum-teu'!$U$147</f>
        <v>42893</v>
      </c>
      <c r="V29" s="16">
        <f>'[3]sum-teu'!$U$184</f>
        <v>47030</v>
      </c>
      <c r="W29" s="16">
        <f>SUM(X29:AB29)</f>
        <v>309459</v>
      </c>
      <c r="X29" s="16">
        <f>'[3]sum-teu'!$AB$10</f>
        <v>157278.25</v>
      </c>
      <c r="Y29" s="16">
        <f>'[3]sum-teu'!$AB$37</f>
        <v>14338</v>
      </c>
      <c r="Z29" s="16">
        <f>'[3]sum-teu'!$AB$90</f>
        <v>44262.75</v>
      </c>
      <c r="AA29" s="16">
        <f>'[3]sum-teu'!$AB$147</f>
        <v>42477</v>
      </c>
      <c r="AB29" s="16">
        <f>'[3]sum-teu'!$AB$184</f>
        <v>51103</v>
      </c>
      <c r="AC29" s="16">
        <f>SUM(AD29:AH29)</f>
        <v>1164812.45</v>
      </c>
      <c r="AD29" s="16">
        <f t="shared" si="9"/>
        <v>581574.69999999995</v>
      </c>
      <c r="AE29" s="16">
        <f t="shared" si="9"/>
        <v>56237.5</v>
      </c>
      <c r="AF29" s="16">
        <f t="shared" si="9"/>
        <v>177553.25</v>
      </c>
      <c r="AG29" s="16">
        <f t="shared" si="9"/>
        <v>163030</v>
      </c>
      <c r="AH29" s="16">
        <f t="shared" si="9"/>
        <v>186417</v>
      </c>
    </row>
    <row r="30" spans="1:34" x14ac:dyDescent="0.2">
      <c r="A30" s="7"/>
      <c r="B30" s="3"/>
      <c r="C30" s="3"/>
      <c r="D30" s="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7"/>
      <c r="B31" s="3" t="s">
        <v>3</v>
      </c>
      <c r="C31" s="3"/>
      <c r="D31" s="3"/>
      <c r="E31" s="17">
        <f t="shared" ref="E31:AH31" si="10">+E33+E34</f>
        <v>862740.75</v>
      </c>
      <c r="F31" s="16">
        <f t="shared" si="10"/>
        <v>702734.5</v>
      </c>
      <c r="G31" s="16">
        <f t="shared" si="10"/>
        <v>36844.25</v>
      </c>
      <c r="H31" s="16">
        <f t="shared" si="10"/>
        <v>0</v>
      </c>
      <c r="I31" s="16">
        <f t="shared" si="10"/>
        <v>0</v>
      </c>
      <c r="J31" s="16">
        <f t="shared" si="10"/>
        <v>123162</v>
      </c>
      <c r="K31" s="17">
        <f t="shared" si="10"/>
        <v>874414.05</v>
      </c>
      <c r="L31" s="16">
        <f t="shared" si="10"/>
        <v>704865.75</v>
      </c>
      <c r="M31" s="16">
        <f t="shared" si="10"/>
        <v>33538.25</v>
      </c>
      <c r="N31" s="16">
        <f t="shared" si="10"/>
        <v>0</v>
      </c>
      <c r="O31" s="16">
        <f t="shared" si="10"/>
        <v>0</v>
      </c>
      <c r="P31" s="16">
        <f t="shared" si="10"/>
        <v>136010.04999999999</v>
      </c>
      <c r="Q31" s="17">
        <f t="shared" si="10"/>
        <v>836579.8</v>
      </c>
      <c r="R31" s="16">
        <f t="shared" si="10"/>
        <v>694408.75</v>
      </c>
      <c r="S31" s="16">
        <f t="shared" si="10"/>
        <v>29490</v>
      </c>
      <c r="T31" s="16">
        <f t="shared" si="10"/>
        <v>0</v>
      </c>
      <c r="U31" s="16">
        <f t="shared" si="10"/>
        <v>0</v>
      </c>
      <c r="V31" s="16">
        <f t="shared" si="10"/>
        <v>112681.05</v>
      </c>
      <c r="W31" s="17">
        <f t="shared" si="10"/>
        <v>908392.8</v>
      </c>
      <c r="X31" s="16">
        <f t="shared" si="10"/>
        <v>736399.75</v>
      </c>
      <c r="Y31" s="16">
        <f t="shared" si="10"/>
        <v>33113.75</v>
      </c>
      <c r="Z31" s="16">
        <f t="shared" si="10"/>
        <v>180</v>
      </c>
      <c r="AA31" s="16">
        <f t="shared" si="10"/>
        <v>0</v>
      </c>
      <c r="AB31" s="16">
        <f t="shared" si="10"/>
        <v>138699.29999999999</v>
      </c>
      <c r="AC31" s="17">
        <f t="shared" si="10"/>
        <v>3482127.4000000004</v>
      </c>
      <c r="AD31" s="16">
        <f t="shared" si="10"/>
        <v>2838408.75</v>
      </c>
      <c r="AE31" s="16">
        <f t="shared" si="10"/>
        <v>132986.25</v>
      </c>
      <c r="AF31" s="16">
        <f t="shared" si="10"/>
        <v>180</v>
      </c>
      <c r="AG31" s="16">
        <f t="shared" si="10"/>
        <v>0</v>
      </c>
      <c r="AH31" s="16">
        <f t="shared" si="10"/>
        <v>510552.39999999997</v>
      </c>
    </row>
    <row r="32" spans="1:34" x14ac:dyDescent="0.2">
      <c r="A32" s="7"/>
      <c r="B32" s="3"/>
      <c r="C32" s="3"/>
      <c r="D32" s="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7" x14ac:dyDescent="0.2">
      <c r="A33" s="7"/>
      <c r="B33" s="3"/>
      <c r="C33" s="3" t="s">
        <v>13</v>
      </c>
      <c r="D33" s="3"/>
      <c r="E33" s="16">
        <f>SUM(F33:J33)</f>
        <v>412401.25</v>
      </c>
      <c r="F33" s="16">
        <f>'[3]sum-teu'!$I$10</f>
        <v>340352</v>
      </c>
      <c r="G33" s="16">
        <f>'[3]sum-teu'!$I$37</f>
        <v>15553.25</v>
      </c>
      <c r="H33" s="16">
        <f>'[3]sum-teu'!$I$90</f>
        <v>0</v>
      </c>
      <c r="I33" s="16">
        <f>'[3]sum-teu'!$I$147</f>
        <v>0</v>
      </c>
      <c r="J33" s="16">
        <f>'[3]sum-teu'!$I$184</f>
        <v>56496</v>
      </c>
      <c r="K33" s="16">
        <f>SUM(L33:P33)</f>
        <v>436954.75</v>
      </c>
      <c r="L33" s="16">
        <f>'[3]sum-teu'!$P$10</f>
        <v>354903.25</v>
      </c>
      <c r="M33" s="16">
        <f>'[3]sum-teu'!$P$37</f>
        <v>14628.25</v>
      </c>
      <c r="N33" s="16">
        <f>'[3]sum-teu'!$P$90</f>
        <v>0</v>
      </c>
      <c r="O33" s="16">
        <f>'[3]sum-teu'!$P$147</f>
        <v>0</v>
      </c>
      <c r="P33" s="16">
        <f>'[3]sum-teu'!$P$184</f>
        <v>67423.25</v>
      </c>
      <c r="Q33" s="16">
        <f>SUM(R33:V33)</f>
        <v>423497.75</v>
      </c>
      <c r="R33" s="16">
        <f>'[3]sum-teu'!$W$10</f>
        <v>357008.75</v>
      </c>
      <c r="S33" s="16">
        <f>'[3]sum-teu'!$W$37</f>
        <v>14619.75</v>
      </c>
      <c r="T33" s="16">
        <f>'[3]sum-teu'!$W$90</f>
        <v>0</v>
      </c>
      <c r="U33" s="16">
        <f>'[3]sum-teu'!$W$147</f>
        <v>0</v>
      </c>
      <c r="V33" s="16">
        <f>'[3]sum-teu'!$W$184</f>
        <v>51869.25</v>
      </c>
      <c r="W33" s="16">
        <f>SUM(X33:AB33)</f>
        <v>465025.55</v>
      </c>
      <c r="X33" s="16">
        <f>'[3]sum-teu'!$AD$10</f>
        <v>383495</v>
      </c>
      <c r="Y33" s="16">
        <f>'[3]sum-teu'!$AD$37</f>
        <v>16776.25</v>
      </c>
      <c r="Z33" s="16">
        <f>'[3]sum-teu'!$AD$90</f>
        <v>180</v>
      </c>
      <c r="AA33" s="16">
        <f>'[3]sum-teu'!$AD$147</f>
        <v>0</v>
      </c>
      <c r="AB33" s="16">
        <f>'[3]sum-teu'!$AD$184</f>
        <v>64574.3</v>
      </c>
      <c r="AC33" s="16">
        <f>SUM(AD33:AH33)</f>
        <v>1737879.3</v>
      </c>
      <c r="AD33" s="16">
        <f t="shared" ref="AD33:AH34" si="11">F33+L33+R33+X33</f>
        <v>1435759</v>
      </c>
      <c r="AE33" s="16">
        <f t="shared" si="11"/>
        <v>61577.5</v>
      </c>
      <c r="AF33" s="16">
        <f t="shared" si="11"/>
        <v>180</v>
      </c>
      <c r="AG33" s="16">
        <f t="shared" si="11"/>
        <v>0</v>
      </c>
      <c r="AH33" s="16">
        <f t="shared" si="11"/>
        <v>240362.8</v>
      </c>
    </row>
    <row r="34" spans="1:37" x14ac:dyDescent="0.2">
      <c r="A34" s="7"/>
      <c r="B34" s="3"/>
      <c r="C34" s="3" t="s">
        <v>14</v>
      </c>
      <c r="D34" s="3"/>
      <c r="E34" s="16">
        <f>SUM(F34:J34)</f>
        <v>450339.5</v>
      </c>
      <c r="F34" s="16">
        <f>'[3]sum-teu'!$J$10</f>
        <v>362382.5</v>
      </c>
      <c r="G34" s="16">
        <f>'[3]sum-teu'!$J$37</f>
        <v>21291</v>
      </c>
      <c r="H34" s="16">
        <f>'[3]sum-teu'!$J$90</f>
        <v>0</v>
      </c>
      <c r="I34" s="16">
        <f>'[3]sum-teu'!$J$147</f>
        <v>0</v>
      </c>
      <c r="J34" s="16">
        <f>'[3]sum-teu'!$J$184</f>
        <v>66666</v>
      </c>
      <c r="K34" s="16">
        <f>SUM(L34:P34)</f>
        <v>437459.3</v>
      </c>
      <c r="L34" s="16">
        <f>'[3]sum-teu'!$Q$10</f>
        <v>349962.5</v>
      </c>
      <c r="M34" s="16">
        <f>'[3]sum-teu'!$Q$37</f>
        <v>18910</v>
      </c>
      <c r="N34" s="16">
        <f>'[3]sum-teu'!$Q$90</f>
        <v>0</v>
      </c>
      <c r="O34" s="16">
        <f>'[3]sum-teu'!$Q$147</f>
        <v>0</v>
      </c>
      <c r="P34" s="16">
        <f>'[3]sum-teu'!$Q$184</f>
        <v>68586.8</v>
      </c>
      <c r="Q34" s="16">
        <f>SUM(R34:V34)</f>
        <v>413082.05</v>
      </c>
      <c r="R34" s="16">
        <f>'[3]sum-teu'!$X$10</f>
        <v>337400</v>
      </c>
      <c r="S34" s="16">
        <f>'[3]sum-teu'!$X$37</f>
        <v>14870.25</v>
      </c>
      <c r="T34" s="16">
        <f>'[3]sum-teu'!$X$90</f>
        <v>0</v>
      </c>
      <c r="U34" s="16">
        <f>'[3]sum-teu'!$X$147</f>
        <v>0</v>
      </c>
      <c r="V34" s="16">
        <f>'[3]sum-teu'!$X$184</f>
        <v>60811.8</v>
      </c>
      <c r="W34" s="16">
        <f>SUM(X34:AB34)</f>
        <v>443367.25</v>
      </c>
      <c r="X34" s="16">
        <f>'[3]sum-teu'!$AE$10</f>
        <v>352904.75</v>
      </c>
      <c r="Y34" s="16">
        <f>'[3]sum-teu'!$AE$37</f>
        <v>16337.5</v>
      </c>
      <c r="Z34" s="16">
        <f>'[3]sum-teu'!$AE$90</f>
        <v>0</v>
      </c>
      <c r="AA34" s="16">
        <f>'[3]sum-teu'!$AE$147</f>
        <v>0</v>
      </c>
      <c r="AB34" s="16">
        <f>'[3]sum-teu'!$AE$184</f>
        <v>74125</v>
      </c>
      <c r="AC34" s="16">
        <f>SUM(AD34:AH34)</f>
        <v>1744248.1</v>
      </c>
      <c r="AD34" s="16">
        <f t="shared" si="11"/>
        <v>1402649.75</v>
      </c>
      <c r="AE34" s="16">
        <f t="shared" si="11"/>
        <v>71408.75</v>
      </c>
      <c r="AF34" s="16">
        <f t="shared" si="11"/>
        <v>0</v>
      </c>
      <c r="AG34" s="16">
        <f t="shared" si="11"/>
        <v>0</v>
      </c>
      <c r="AH34" s="16">
        <f t="shared" si="11"/>
        <v>270189.59999999998</v>
      </c>
    </row>
    <row r="35" spans="1:37" x14ac:dyDescent="0.2">
      <c r="A35" s="7"/>
      <c r="B35" s="3"/>
      <c r="C35" s="3"/>
      <c r="D35" s="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7" ht="15" x14ac:dyDescent="0.25">
      <c r="A36" s="2" t="s">
        <v>18</v>
      </c>
      <c r="B36" s="3"/>
      <c r="C36" s="3"/>
      <c r="D36" s="3"/>
      <c r="E36" s="11">
        <f t="shared" ref="E36:AH36" si="12">+E37+E38</f>
        <v>14258884</v>
      </c>
      <c r="F36" s="11">
        <f t="shared" si="12"/>
        <v>363011</v>
      </c>
      <c r="G36" s="11">
        <f t="shared" si="12"/>
        <v>4637614</v>
      </c>
      <c r="H36" s="11">
        <f t="shared" si="12"/>
        <v>5166265</v>
      </c>
      <c r="I36" s="11">
        <f t="shared" si="12"/>
        <v>2412691</v>
      </c>
      <c r="J36" s="11">
        <f t="shared" si="12"/>
        <v>1679303</v>
      </c>
      <c r="K36" s="11">
        <f t="shared" si="12"/>
        <v>20027478</v>
      </c>
      <c r="L36" s="11">
        <f t="shared" si="12"/>
        <v>426725</v>
      </c>
      <c r="M36" s="11">
        <f t="shared" si="12"/>
        <v>6838068</v>
      </c>
      <c r="N36" s="11">
        <f t="shared" si="12"/>
        <v>7433908</v>
      </c>
      <c r="O36" s="11">
        <f t="shared" si="12"/>
        <v>3382799</v>
      </c>
      <c r="P36" s="11">
        <f t="shared" si="12"/>
        <v>1945978</v>
      </c>
      <c r="Q36" s="11">
        <f t="shared" si="12"/>
        <v>12740263</v>
      </c>
      <c r="R36" s="11">
        <f t="shared" si="12"/>
        <v>205859</v>
      </c>
      <c r="S36" s="11">
        <f t="shared" si="12"/>
        <v>3955771</v>
      </c>
      <c r="T36" s="11">
        <f t="shared" si="12"/>
        <v>4505275</v>
      </c>
      <c r="U36" s="11">
        <f t="shared" si="12"/>
        <v>2401728</v>
      </c>
      <c r="V36" s="11">
        <f t="shared" si="12"/>
        <v>1671630</v>
      </c>
      <c r="W36" s="11">
        <f t="shared" si="12"/>
        <v>15736107</v>
      </c>
      <c r="X36" s="11">
        <f t="shared" si="12"/>
        <v>272353</v>
      </c>
      <c r="Y36" s="11">
        <f t="shared" si="12"/>
        <v>5071232</v>
      </c>
      <c r="Z36" s="11">
        <f t="shared" si="12"/>
        <v>5730999</v>
      </c>
      <c r="AA36" s="11">
        <f t="shared" si="12"/>
        <v>2729872</v>
      </c>
      <c r="AB36" s="11">
        <f t="shared" si="12"/>
        <v>1931651</v>
      </c>
      <c r="AC36" s="11">
        <f t="shared" si="12"/>
        <v>62762732</v>
      </c>
      <c r="AD36" s="11">
        <f t="shared" si="12"/>
        <v>1267948</v>
      </c>
      <c r="AE36" s="11">
        <f t="shared" si="12"/>
        <v>20502685</v>
      </c>
      <c r="AF36" s="11">
        <f t="shared" si="12"/>
        <v>22836447</v>
      </c>
      <c r="AG36" s="11">
        <f t="shared" si="12"/>
        <v>10927090</v>
      </c>
      <c r="AH36" s="11">
        <f t="shared" si="12"/>
        <v>7228562</v>
      </c>
    </row>
    <row r="37" spans="1:37" x14ac:dyDescent="0.2">
      <c r="A37" s="7"/>
      <c r="B37" s="3" t="s">
        <v>19</v>
      </c>
      <c r="C37" s="3"/>
      <c r="D37" s="3"/>
      <c r="E37" s="16">
        <f>SUM(F37:J37)</f>
        <v>7342823</v>
      </c>
      <c r="F37" s="16">
        <f>'[4]sum-pass'!$E$9</f>
        <v>177927</v>
      </c>
      <c r="G37" s="16">
        <f>'[4]sum-pass'!$E$38</f>
        <v>2382857</v>
      </c>
      <c r="H37" s="16">
        <f>'[4]sum-pass'!$E$95</f>
        <v>2684911</v>
      </c>
      <c r="I37" s="16">
        <f>'[4]sum-pass'!$E$152</f>
        <v>1263456</v>
      </c>
      <c r="J37" s="16">
        <f>'[4]sum-pass'!$E$191</f>
        <v>833672</v>
      </c>
      <c r="K37" s="16">
        <f>SUM(L37:P37)</f>
        <v>10261025</v>
      </c>
      <c r="L37" s="16">
        <f>'[4]sum-pass'!$H$9</f>
        <v>217381</v>
      </c>
      <c r="M37" s="16">
        <f>'[4]sum-pass'!$H$38</f>
        <v>3538446</v>
      </c>
      <c r="N37" s="16">
        <f>'[4]sum-pass'!$H$95</f>
        <v>3804987</v>
      </c>
      <c r="O37" s="16">
        <f>'[4]sum-pass'!$H$152</f>
        <v>1730119</v>
      </c>
      <c r="P37" s="16">
        <f>'[4]sum-pass'!$H$191</f>
        <v>970092</v>
      </c>
      <c r="Q37" s="16">
        <f>SUM(R37:V37)</f>
        <v>6510355</v>
      </c>
      <c r="R37" s="16">
        <f>'[4]sum-pass'!$K$9</f>
        <v>102209</v>
      </c>
      <c r="S37" s="16">
        <f>'[4]sum-pass'!$K$38</f>
        <v>2013265</v>
      </c>
      <c r="T37" s="16">
        <f>'[4]sum-pass'!$K$95</f>
        <v>2330535</v>
      </c>
      <c r="U37" s="16">
        <f>'[4]sum-pass'!$K$152</f>
        <v>1230440</v>
      </c>
      <c r="V37" s="16">
        <f>'[4]sum-pass'!$K$191</f>
        <v>833906</v>
      </c>
      <c r="W37" s="16">
        <f>SUM(X37:AB37)</f>
        <v>8080617</v>
      </c>
      <c r="X37" s="16">
        <f>'[4]sum-pass'!$N$9</f>
        <v>126011</v>
      </c>
      <c r="Y37" s="16">
        <f>'[4]sum-pass'!$N$38</f>
        <v>2543135</v>
      </c>
      <c r="Z37" s="16">
        <f>'[4]sum-pass'!$N$95</f>
        <v>3057596</v>
      </c>
      <c r="AA37" s="16">
        <f>'[4]sum-pass'!$N$152</f>
        <v>1374632</v>
      </c>
      <c r="AB37" s="16">
        <f>'[4]sum-pass'!$N$191</f>
        <v>979243</v>
      </c>
      <c r="AC37" s="16">
        <f>SUM(AD37:AH37)</f>
        <v>32194820</v>
      </c>
      <c r="AD37" s="16">
        <f t="shared" ref="AD37:AH38" si="13">F37+L37+R37+X37</f>
        <v>623528</v>
      </c>
      <c r="AE37" s="16">
        <f t="shared" si="13"/>
        <v>10477703</v>
      </c>
      <c r="AF37" s="16">
        <f t="shared" si="13"/>
        <v>11878029</v>
      </c>
      <c r="AG37" s="16">
        <f t="shared" si="13"/>
        <v>5598647</v>
      </c>
      <c r="AH37" s="16">
        <f t="shared" si="13"/>
        <v>3616913</v>
      </c>
    </row>
    <row r="38" spans="1:37" x14ac:dyDescent="0.2">
      <c r="A38" s="7"/>
      <c r="B38" s="3" t="s">
        <v>20</v>
      </c>
      <c r="C38" s="3"/>
      <c r="D38" s="3"/>
      <c r="E38" s="16">
        <f>SUM(F38:J38)</f>
        <v>6916061</v>
      </c>
      <c r="F38" s="16">
        <f>'[4]sum-pass'!$F$9</f>
        <v>185084</v>
      </c>
      <c r="G38" s="16">
        <f>'[4]sum-pass'!$F$38</f>
        <v>2254757</v>
      </c>
      <c r="H38" s="16">
        <f>'[4]sum-pass'!$F$95</f>
        <v>2481354</v>
      </c>
      <c r="I38" s="16">
        <f>'[4]sum-pass'!$F$152</f>
        <v>1149235</v>
      </c>
      <c r="J38" s="16">
        <f>'[4]sum-pass'!$F$191</f>
        <v>845631</v>
      </c>
      <c r="K38" s="16">
        <f>SUM(L38:P38)</f>
        <v>9766453</v>
      </c>
      <c r="L38" s="16">
        <f>'[4]sum-pass'!$I$9</f>
        <v>209344</v>
      </c>
      <c r="M38" s="16">
        <f>'[4]sum-pass'!$I$38</f>
        <v>3299622</v>
      </c>
      <c r="N38" s="16">
        <f>'[4]sum-pass'!$I$95</f>
        <v>3628921</v>
      </c>
      <c r="O38" s="16">
        <f>'[4]sum-pass'!$I$152</f>
        <v>1652680</v>
      </c>
      <c r="P38" s="16">
        <f>'[4]sum-pass'!$I$191</f>
        <v>975886</v>
      </c>
      <c r="Q38" s="16">
        <f>SUM(R38:V38)</f>
        <v>6229908</v>
      </c>
      <c r="R38" s="16">
        <f>'[4]sum-pass'!$L$9</f>
        <v>103650</v>
      </c>
      <c r="S38" s="16">
        <f>'[4]sum-pass'!$L$38</f>
        <v>1942506</v>
      </c>
      <c r="T38" s="16">
        <f>'[4]sum-pass'!$L$95</f>
        <v>2174740</v>
      </c>
      <c r="U38" s="16">
        <f>'[4]sum-pass'!$L$152</f>
        <v>1171288</v>
      </c>
      <c r="V38" s="16">
        <f>'[4]sum-pass'!$L$191</f>
        <v>837724</v>
      </c>
      <c r="W38" s="16">
        <f>SUM(X38:AB38)</f>
        <v>7655490</v>
      </c>
      <c r="X38" s="16">
        <f>'[4]sum-pass'!$O$9</f>
        <v>146342</v>
      </c>
      <c r="Y38" s="16">
        <f>'[4]sum-pass'!$O$38</f>
        <v>2528097</v>
      </c>
      <c r="Z38" s="16">
        <f>'[4]sum-pass'!$O$95</f>
        <v>2673403</v>
      </c>
      <c r="AA38" s="16">
        <f>'[4]sum-pass'!$O$152</f>
        <v>1355240</v>
      </c>
      <c r="AB38" s="16">
        <f>'[4]sum-pass'!$O$191</f>
        <v>952408</v>
      </c>
      <c r="AC38" s="16">
        <f>SUM(AD38:AH38)</f>
        <v>30567912</v>
      </c>
      <c r="AD38" s="16">
        <f t="shared" si="13"/>
        <v>644420</v>
      </c>
      <c r="AE38" s="16">
        <f t="shared" si="13"/>
        <v>10024982</v>
      </c>
      <c r="AF38" s="16">
        <f t="shared" si="13"/>
        <v>10958418</v>
      </c>
      <c r="AG38" s="16">
        <f t="shared" si="13"/>
        <v>5328443</v>
      </c>
      <c r="AH38" s="16">
        <f t="shared" si="13"/>
        <v>3611649</v>
      </c>
    </row>
    <row r="39" spans="1:37" x14ac:dyDescent="0.2">
      <c r="A39" s="4"/>
      <c r="B39" s="5"/>
      <c r="C39" s="5"/>
      <c r="D39" s="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x14ac:dyDescent="0.2">
      <c r="A40" s="9"/>
    </row>
    <row r="41" spans="1:37" x14ac:dyDescent="0.2">
      <c r="AK41" s="24" t="s">
        <v>5</v>
      </c>
    </row>
    <row r="42" spans="1:37" s="22" customFormat="1" ht="15" x14ac:dyDescent="0.25">
      <c r="A42" s="9" t="s">
        <v>21</v>
      </c>
      <c r="B42" s="24"/>
      <c r="C42" s="24"/>
      <c r="D42" s="24"/>
    </row>
    <row r="43" spans="1:37" s="22" customFormat="1" ht="15" x14ac:dyDescent="0.25">
      <c r="A43" s="9" t="s">
        <v>22</v>
      </c>
      <c r="B43" s="24"/>
      <c r="C43" s="24"/>
      <c r="D43" s="24"/>
      <c r="G43" s="22" t="s">
        <v>5</v>
      </c>
      <c r="AA43" s="22" t="s">
        <v>5</v>
      </c>
    </row>
    <row r="44" spans="1:37" s="22" customFormat="1" ht="15" x14ac:dyDescent="0.25">
      <c r="A44" s="9" t="s">
        <v>23</v>
      </c>
      <c r="B44" s="24"/>
      <c r="C44" s="24"/>
      <c r="D44" s="24"/>
    </row>
    <row r="45" spans="1:37" s="22" customFormat="1" ht="15" x14ac:dyDescent="0.25">
      <c r="A45" s="8"/>
      <c r="B45" s="24"/>
      <c r="C45" s="24"/>
      <c r="D45" s="24"/>
    </row>
    <row r="50" spans="6:40" x14ac:dyDescent="0.2"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6:40" x14ac:dyDescent="0.2">
      <c r="F51" s="21"/>
    </row>
  </sheetData>
  <mergeCells count="36">
    <mergeCell ref="U5:U6"/>
    <mergeCell ref="Y5:Y6"/>
    <mergeCell ref="Z5:Z6"/>
    <mergeCell ref="AA5:AA6"/>
    <mergeCell ref="F4:J4"/>
    <mergeCell ref="AD5:AD6"/>
    <mergeCell ref="K4:K6"/>
    <mergeCell ref="L4:P4"/>
    <mergeCell ref="A4:D6"/>
    <mergeCell ref="E4:E6"/>
    <mergeCell ref="F5:F6"/>
    <mergeCell ref="G5:G6"/>
    <mergeCell ref="H5:H6"/>
    <mergeCell ref="J5:J6"/>
    <mergeCell ref="N5:N6"/>
    <mergeCell ref="I5:I6"/>
    <mergeCell ref="M5:M6"/>
    <mergeCell ref="O5:O6"/>
    <mergeCell ref="X4:AB4"/>
    <mergeCell ref="V5:V6"/>
    <mergeCell ref="AE5:AE6"/>
    <mergeCell ref="AF5:AF6"/>
    <mergeCell ref="AG5:AG6"/>
    <mergeCell ref="AH5:AH6"/>
    <mergeCell ref="L5:L6"/>
    <mergeCell ref="P5:P6"/>
    <mergeCell ref="AC4:AC6"/>
    <mergeCell ref="AD4:AH4"/>
    <mergeCell ref="Q4:Q6"/>
    <mergeCell ref="R4:V4"/>
    <mergeCell ref="W4:W6"/>
    <mergeCell ref="X5:X6"/>
    <mergeCell ref="R5:R6"/>
    <mergeCell ref="S5:S6"/>
    <mergeCell ref="T5:T6"/>
    <mergeCell ref="AB5:A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dcterms:created xsi:type="dcterms:W3CDTF">2017-05-16T02:09:17Z</dcterms:created>
  <dcterms:modified xsi:type="dcterms:W3CDTF">2017-09-15T07:02:55Z</dcterms:modified>
</cp:coreProperties>
</file>